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Budget - CDE\FY2021-22\"/>
    </mc:Choice>
  </mc:AlternateContent>
  <xr:revisionPtr revIDLastSave="0" documentId="13_ncr:1_{48130013-6817-400F-8E7A-74CD604EC4F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20-21 to 2021-22 Gov Req" sheetId="2" r:id="rId1"/>
  </sheets>
  <definedNames>
    <definedName name="_xlnm._FilterDatabase" localSheetId="0" hidden="1">'2020-21 to 2021-22 Gov Req'!$A$2:$AC$183</definedName>
    <definedName name="_xlnm.Print_Area" localSheetId="0">'2020-21 to 2021-22 Gov Req'!$A$1:$AC$188</definedName>
    <definedName name="_xlnm.Print_Titles" localSheetId="0">'2020-21 to 2021-22 Gov Req'!$A:$B,'2020-21 to 2021-22 Gov Req'!$1:$3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2" l="1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4" i="2"/>
  <c r="T4" i="2" s="1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Q183" i="2" l="1"/>
  <c r="F181" i="2" l="1"/>
  <c r="K181" i="2" s="1"/>
  <c r="F180" i="2"/>
  <c r="K180" i="2" s="1"/>
  <c r="F179" i="2"/>
  <c r="K179" i="2" s="1"/>
  <c r="F178" i="2"/>
  <c r="I178" i="2" s="1"/>
  <c r="F177" i="2"/>
  <c r="K177" i="2" s="1"/>
  <c r="F176" i="2"/>
  <c r="K176" i="2" s="1"/>
  <c r="F175" i="2"/>
  <c r="K175" i="2" s="1"/>
  <c r="F174" i="2"/>
  <c r="I174" i="2" s="1"/>
  <c r="F173" i="2"/>
  <c r="K173" i="2" s="1"/>
  <c r="F172" i="2"/>
  <c r="K172" i="2" s="1"/>
  <c r="F171" i="2"/>
  <c r="K171" i="2" s="1"/>
  <c r="K170" i="2"/>
  <c r="F170" i="2"/>
  <c r="I170" i="2" s="1"/>
  <c r="F169" i="2"/>
  <c r="K169" i="2" s="1"/>
  <c r="F168" i="2"/>
  <c r="K168" i="2" s="1"/>
  <c r="F167" i="2"/>
  <c r="K167" i="2" s="1"/>
  <c r="F166" i="2"/>
  <c r="K166" i="2" s="1"/>
  <c r="F165" i="2"/>
  <c r="K165" i="2" s="1"/>
  <c r="F164" i="2"/>
  <c r="K164" i="2" s="1"/>
  <c r="F163" i="2"/>
  <c r="K163" i="2" s="1"/>
  <c r="F162" i="2"/>
  <c r="K162" i="2" s="1"/>
  <c r="F161" i="2"/>
  <c r="K161" i="2" s="1"/>
  <c r="F160" i="2"/>
  <c r="K160" i="2" s="1"/>
  <c r="F159" i="2"/>
  <c r="I159" i="2" s="1"/>
  <c r="F158" i="2"/>
  <c r="K158" i="2" s="1"/>
  <c r="F157" i="2"/>
  <c r="K157" i="2" s="1"/>
  <c r="F156" i="2"/>
  <c r="K156" i="2" s="1"/>
  <c r="F155" i="2"/>
  <c r="I155" i="2" s="1"/>
  <c r="F154" i="2"/>
  <c r="K154" i="2" s="1"/>
  <c r="F153" i="2"/>
  <c r="K153" i="2" s="1"/>
  <c r="F152" i="2"/>
  <c r="K152" i="2" s="1"/>
  <c r="F151" i="2"/>
  <c r="I151" i="2" s="1"/>
  <c r="F150" i="2"/>
  <c r="K150" i="2" s="1"/>
  <c r="F149" i="2"/>
  <c r="K149" i="2" s="1"/>
  <c r="F148" i="2"/>
  <c r="K148" i="2" s="1"/>
  <c r="F147" i="2"/>
  <c r="I147" i="2" s="1"/>
  <c r="F146" i="2"/>
  <c r="K146" i="2" s="1"/>
  <c r="F145" i="2"/>
  <c r="K145" i="2" s="1"/>
  <c r="F144" i="2"/>
  <c r="K144" i="2" s="1"/>
  <c r="F143" i="2"/>
  <c r="I143" i="2" s="1"/>
  <c r="F142" i="2"/>
  <c r="K142" i="2" s="1"/>
  <c r="F141" i="2"/>
  <c r="K141" i="2" s="1"/>
  <c r="F140" i="2"/>
  <c r="K140" i="2" s="1"/>
  <c r="F139" i="2"/>
  <c r="I139" i="2" s="1"/>
  <c r="F138" i="2"/>
  <c r="K138" i="2" s="1"/>
  <c r="F137" i="2"/>
  <c r="K137" i="2" s="1"/>
  <c r="F136" i="2"/>
  <c r="K136" i="2" s="1"/>
  <c r="F135" i="2"/>
  <c r="I135" i="2" s="1"/>
  <c r="F134" i="2"/>
  <c r="K134" i="2" s="1"/>
  <c r="F133" i="2"/>
  <c r="K133" i="2" s="1"/>
  <c r="F132" i="2"/>
  <c r="K132" i="2" s="1"/>
  <c r="F131" i="2"/>
  <c r="I131" i="2" s="1"/>
  <c r="I130" i="2"/>
  <c r="F130" i="2"/>
  <c r="K130" i="2" s="1"/>
  <c r="F129" i="2"/>
  <c r="K129" i="2" s="1"/>
  <c r="F128" i="2"/>
  <c r="K128" i="2" s="1"/>
  <c r="F127" i="2"/>
  <c r="I127" i="2" s="1"/>
  <c r="F126" i="2"/>
  <c r="K126" i="2" s="1"/>
  <c r="F125" i="2"/>
  <c r="K125" i="2" s="1"/>
  <c r="F124" i="2"/>
  <c r="K124" i="2" s="1"/>
  <c r="F123" i="2"/>
  <c r="I123" i="2" s="1"/>
  <c r="F122" i="2"/>
  <c r="K122" i="2" s="1"/>
  <c r="F121" i="2"/>
  <c r="K121" i="2" s="1"/>
  <c r="F120" i="2"/>
  <c r="K120" i="2" s="1"/>
  <c r="F119" i="2"/>
  <c r="I119" i="2" s="1"/>
  <c r="F118" i="2"/>
  <c r="K118" i="2" s="1"/>
  <c r="F117" i="2"/>
  <c r="K117" i="2" s="1"/>
  <c r="F116" i="2"/>
  <c r="K116" i="2" s="1"/>
  <c r="F115" i="2"/>
  <c r="I115" i="2" s="1"/>
  <c r="F114" i="2"/>
  <c r="K114" i="2" s="1"/>
  <c r="F113" i="2"/>
  <c r="K113" i="2" s="1"/>
  <c r="F112" i="2"/>
  <c r="K112" i="2" s="1"/>
  <c r="F111" i="2"/>
  <c r="I111" i="2" s="1"/>
  <c r="F110" i="2"/>
  <c r="K110" i="2" s="1"/>
  <c r="F109" i="2"/>
  <c r="K109" i="2" s="1"/>
  <c r="F108" i="2"/>
  <c r="K108" i="2" s="1"/>
  <c r="F107" i="2"/>
  <c r="I107" i="2" s="1"/>
  <c r="F106" i="2"/>
  <c r="K106" i="2" s="1"/>
  <c r="F105" i="2"/>
  <c r="K105" i="2" s="1"/>
  <c r="F104" i="2"/>
  <c r="K104" i="2" s="1"/>
  <c r="F103" i="2"/>
  <c r="I103" i="2" s="1"/>
  <c r="F102" i="2"/>
  <c r="K102" i="2" s="1"/>
  <c r="F101" i="2"/>
  <c r="K101" i="2" s="1"/>
  <c r="F100" i="2"/>
  <c r="K100" i="2" s="1"/>
  <c r="F99" i="2"/>
  <c r="I99" i="2" s="1"/>
  <c r="F98" i="2"/>
  <c r="K98" i="2" s="1"/>
  <c r="F97" i="2"/>
  <c r="K97" i="2" s="1"/>
  <c r="F96" i="2"/>
  <c r="K96" i="2" s="1"/>
  <c r="F95" i="2"/>
  <c r="I95" i="2" s="1"/>
  <c r="F94" i="2"/>
  <c r="K94" i="2" s="1"/>
  <c r="F93" i="2"/>
  <c r="K93" i="2" s="1"/>
  <c r="F92" i="2"/>
  <c r="K92" i="2" s="1"/>
  <c r="F91" i="2"/>
  <c r="I91" i="2" s="1"/>
  <c r="F90" i="2"/>
  <c r="K90" i="2" s="1"/>
  <c r="F89" i="2"/>
  <c r="K89" i="2" s="1"/>
  <c r="F88" i="2"/>
  <c r="K88" i="2" s="1"/>
  <c r="F87" i="2"/>
  <c r="I87" i="2" s="1"/>
  <c r="F86" i="2"/>
  <c r="K86" i="2" s="1"/>
  <c r="F85" i="2"/>
  <c r="K85" i="2" s="1"/>
  <c r="F84" i="2"/>
  <c r="K84" i="2" s="1"/>
  <c r="F83" i="2"/>
  <c r="I83" i="2" s="1"/>
  <c r="F82" i="2"/>
  <c r="K82" i="2" s="1"/>
  <c r="F81" i="2"/>
  <c r="K81" i="2" s="1"/>
  <c r="F80" i="2"/>
  <c r="K80" i="2" s="1"/>
  <c r="F79" i="2"/>
  <c r="I79" i="2" s="1"/>
  <c r="F78" i="2"/>
  <c r="K78" i="2" s="1"/>
  <c r="F77" i="2"/>
  <c r="K77" i="2" s="1"/>
  <c r="F76" i="2"/>
  <c r="K76" i="2" s="1"/>
  <c r="F75" i="2"/>
  <c r="I75" i="2" s="1"/>
  <c r="F74" i="2"/>
  <c r="K74" i="2" s="1"/>
  <c r="F73" i="2"/>
  <c r="K73" i="2" s="1"/>
  <c r="F72" i="2"/>
  <c r="I72" i="2" s="1"/>
  <c r="F71" i="2"/>
  <c r="K71" i="2" s="1"/>
  <c r="F70" i="2"/>
  <c r="K70" i="2" s="1"/>
  <c r="F69" i="2"/>
  <c r="K69" i="2" s="1"/>
  <c r="F68" i="2"/>
  <c r="I68" i="2" s="1"/>
  <c r="F67" i="2"/>
  <c r="K67" i="2" s="1"/>
  <c r="F66" i="2"/>
  <c r="K66" i="2" s="1"/>
  <c r="F65" i="2"/>
  <c r="K65" i="2" s="1"/>
  <c r="F64" i="2"/>
  <c r="I64" i="2" s="1"/>
  <c r="F63" i="2"/>
  <c r="K63" i="2" s="1"/>
  <c r="F62" i="2"/>
  <c r="K62" i="2" s="1"/>
  <c r="F61" i="2"/>
  <c r="K61" i="2" s="1"/>
  <c r="F60" i="2"/>
  <c r="I60" i="2" s="1"/>
  <c r="F59" i="2"/>
  <c r="K59" i="2" s="1"/>
  <c r="F58" i="2"/>
  <c r="K58" i="2" s="1"/>
  <c r="F57" i="2"/>
  <c r="K57" i="2" s="1"/>
  <c r="F56" i="2"/>
  <c r="I56" i="2" s="1"/>
  <c r="F55" i="2"/>
  <c r="K55" i="2" s="1"/>
  <c r="F54" i="2"/>
  <c r="K54" i="2" s="1"/>
  <c r="F53" i="2"/>
  <c r="K53" i="2" s="1"/>
  <c r="F52" i="2"/>
  <c r="I52" i="2" s="1"/>
  <c r="F51" i="2"/>
  <c r="K51" i="2" s="1"/>
  <c r="F50" i="2"/>
  <c r="K50" i="2" s="1"/>
  <c r="F49" i="2"/>
  <c r="K49" i="2" s="1"/>
  <c r="F48" i="2"/>
  <c r="I48" i="2" s="1"/>
  <c r="F47" i="2"/>
  <c r="K47" i="2" s="1"/>
  <c r="F46" i="2"/>
  <c r="K46" i="2" s="1"/>
  <c r="F45" i="2"/>
  <c r="K45" i="2" s="1"/>
  <c r="F44" i="2"/>
  <c r="I44" i="2" s="1"/>
  <c r="F43" i="2"/>
  <c r="K43" i="2" s="1"/>
  <c r="F42" i="2"/>
  <c r="K42" i="2" s="1"/>
  <c r="F41" i="2"/>
  <c r="K41" i="2" s="1"/>
  <c r="F40" i="2"/>
  <c r="I40" i="2" s="1"/>
  <c r="F39" i="2"/>
  <c r="K39" i="2" s="1"/>
  <c r="F38" i="2"/>
  <c r="K38" i="2" s="1"/>
  <c r="F37" i="2"/>
  <c r="K37" i="2" s="1"/>
  <c r="F36" i="2"/>
  <c r="I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I26" i="2" s="1"/>
  <c r="F25" i="2"/>
  <c r="I25" i="2" s="1"/>
  <c r="F24" i="2"/>
  <c r="K24" i="2" s="1"/>
  <c r="F23" i="2"/>
  <c r="K23" i="2" s="1"/>
  <c r="F22" i="2"/>
  <c r="I22" i="2" s="1"/>
  <c r="F21" i="2"/>
  <c r="I21" i="2" s="1"/>
  <c r="F20" i="2"/>
  <c r="K20" i="2" s="1"/>
  <c r="F19" i="2"/>
  <c r="K19" i="2" s="1"/>
  <c r="F18" i="2"/>
  <c r="I18" i="2" s="1"/>
  <c r="F17" i="2"/>
  <c r="K17" i="2" s="1"/>
  <c r="F16" i="2"/>
  <c r="K16" i="2" s="1"/>
  <c r="F15" i="2"/>
  <c r="K15" i="2" s="1"/>
  <c r="F14" i="2"/>
  <c r="I14" i="2" s="1"/>
  <c r="F13" i="2"/>
  <c r="K13" i="2" s="1"/>
  <c r="F12" i="2"/>
  <c r="K12" i="2" s="1"/>
  <c r="F11" i="2"/>
  <c r="K11" i="2" s="1"/>
  <c r="F10" i="2"/>
  <c r="I10" i="2" s="1"/>
  <c r="F9" i="2"/>
  <c r="I9" i="2" s="1"/>
  <c r="F8" i="2"/>
  <c r="K8" i="2" s="1"/>
  <c r="F7" i="2"/>
  <c r="K7" i="2" s="1"/>
  <c r="F6" i="2"/>
  <c r="I6" i="2" s="1"/>
  <c r="F5" i="2"/>
  <c r="I5" i="2" s="1"/>
  <c r="F4" i="2"/>
  <c r="K4" i="2" s="1"/>
  <c r="I154" i="2" l="1"/>
  <c r="I157" i="2"/>
  <c r="I102" i="2"/>
  <c r="I173" i="2"/>
  <c r="K5" i="2"/>
  <c r="I118" i="2"/>
  <c r="K21" i="2"/>
  <c r="I142" i="2"/>
  <c r="K9" i="2"/>
  <c r="K25" i="2"/>
  <c r="I106" i="2"/>
  <c r="I122" i="2"/>
  <c r="I134" i="2"/>
  <c r="I146" i="2"/>
  <c r="I81" i="2"/>
  <c r="I110" i="2"/>
  <c r="I126" i="2"/>
  <c r="I129" i="2"/>
  <c r="I138" i="2"/>
  <c r="I141" i="2"/>
  <c r="I150" i="2"/>
  <c r="I153" i="2"/>
  <c r="I158" i="2"/>
  <c r="I177" i="2"/>
  <c r="K18" i="2"/>
  <c r="I114" i="2"/>
  <c r="I166" i="2"/>
  <c r="K75" i="2"/>
  <c r="K79" i="2"/>
  <c r="K83" i="2"/>
  <c r="K87" i="2"/>
  <c r="K91" i="2"/>
  <c r="K95" i="2"/>
  <c r="K99" i="2"/>
  <c r="K103" i="2"/>
  <c r="K107" i="2"/>
  <c r="K111" i="2"/>
  <c r="K115" i="2"/>
  <c r="K119" i="2"/>
  <c r="K123" i="2"/>
  <c r="K127" i="2"/>
  <c r="K131" i="2"/>
  <c r="K135" i="2"/>
  <c r="K139" i="2"/>
  <c r="K143" i="2"/>
  <c r="K147" i="2"/>
  <c r="K151" i="2"/>
  <c r="K155" i="2"/>
  <c r="K159" i="2"/>
  <c r="K14" i="2"/>
  <c r="I17" i="2"/>
  <c r="I30" i="2"/>
  <c r="I34" i="2"/>
  <c r="I38" i="2"/>
  <c r="I42" i="2"/>
  <c r="I46" i="2"/>
  <c r="I50" i="2"/>
  <c r="I54" i="2"/>
  <c r="I58" i="2"/>
  <c r="I62" i="2"/>
  <c r="I66" i="2"/>
  <c r="I70" i="2"/>
  <c r="I74" i="2"/>
  <c r="I78" i="2"/>
  <c r="I82" i="2"/>
  <c r="I86" i="2"/>
  <c r="I90" i="2"/>
  <c r="I94" i="2"/>
  <c r="I98" i="2"/>
  <c r="I162" i="2"/>
  <c r="I169" i="2"/>
  <c r="K10" i="2"/>
  <c r="I13" i="2"/>
  <c r="K26" i="2"/>
  <c r="I29" i="2"/>
  <c r="I33" i="2"/>
  <c r="I37" i="2"/>
  <c r="I41" i="2"/>
  <c r="I45" i="2"/>
  <c r="I49" i="2"/>
  <c r="I53" i="2"/>
  <c r="I57" i="2"/>
  <c r="I61" i="2"/>
  <c r="I65" i="2"/>
  <c r="I69" i="2"/>
  <c r="I73" i="2"/>
  <c r="I165" i="2"/>
  <c r="K178" i="2"/>
  <c r="I181" i="2"/>
  <c r="K6" i="2"/>
  <c r="K22" i="2"/>
  <c r="I77" i="2"/>
  <c r="I85" i="2"/>
  <c r="I89" i="2"/>
  <c r="I93" i="2"/>
  <c r="I97" i="2"/>
  <c r="I101" i="2"/>
  <c r="I105" i="2"/>
  <c r="I109" i="2"/>
  <c r="I113" i="2"/>
  <c r="I117" i="2"/>
  <c r="I121" i="2"/>
  <c r="I125" i="2"/>
  <c r="I133" i="2"/>
  <c r="I137" i="2"/>
  <c r="I145" i="2"/>
  <c r="I149" i="2"/>
  <c r="I161" i="2"/>
  <c r="K174" i="2"/>
  <c r="I76" i="2"/>
  <c r="I80" i="2"/>
  <c r="I84" i="2"/>
  <c r="I88" i="2"/>
  <c r="I92" i="2"/>
  <c r="I96" i="2"/>
  <c r="I100" i="2"/>
  <c r="I104" i="2"/>
  <c r="I108" i="2"/>
  <c r="I112" i="2"/>
  <c r="I116" i="2"/>
  <c r="I120" i="2"/>
  <c r="I124" i="2"/>
  <c r="I128" i="2"/>
  <c r="I132" i="2"/>
  <c r="I136" i="2"/>
  <c r="I140" i="2"/>
  <c r="I144" i="2"/>
  <c r="I148" i="2"/>
  <c r="I152" i="2"/>
  <c r="I156" i="2"/>
  <c r="I160" i="2"/>
  <c r="I164" i="2"/>
  <c r="I168" i="2"/>
  <c r="I172" i="2"/>
  <c r="I176" i="2"/>
  <c r="I180" i="2"/>
  <c r="I4" i="2"/>
  <c r="I12" i="2"/>
  <c r="I20" i="2"/>
  <c r="I28" i="2"/>
  <c r="I32" i="2"/>
  <c r="I27" i="2"/>
  <c r="I31" i="2"/>
  <c r="I35" i="2"/>
  <c r="K36" i="2"/>
  <c r="I39" i="2"/>
  <c r="K40" i="2"/>
  <c r="I43" i="2"/>
  <c r="K44" i="2"/>
  <c r="I47" i="2"/>
  <c r="K48" i="2"/>
  <c r="I51" i="2"/>
  <c r="K52" i="2"/>
  <c r="I55" i="2"/>
  <c r="K56" i="2"/>
  <c r="I59" i="2"/>
  <c r="K60" i="2"/>
  <c r="I63" i="2"/>
  <c r="K64" i="2"/>
  <c r="I67" i="2"/>
  <c r="K68" i="2"/>
  <c r="I71" i="2"/>
  <c r="K72" i="2"/>
  <c r="I163" i="2"/>
  <c r="I167" i="2"/>
  <c r="I171" i="2"/>
  <c r="I175" i="2"/>
  <c r="I179" i="2"/>
  <c r="I8" i="2"/>
  <c r="I16" i="2"/>
  <c r="I24" i="2"/>
  <c r="I7" i="2"/>
  <c r="I11" i="2"/>
  <c r="I15" i="2"/>
  <c r="I19" i="2"/>
  <c r="I23" i="2"/>
  <c r="R6" i="2"/>
  <c r="R10" i="2"/>
  <c r="R14" i="2"/>
  <c r="R18" i="2"/>
  <c r="R22" i="2"/>
  <c r="R26" i="2"/>
  <c r="R30" i="2"/>
  <c r="R34" i="2"/>
  <c r="R38" i="2"/>
  <c r="R42" i="2"/>
  <c r="R46" i="2"/>
  <c r="R50" i="2"/>
  <c r="R54" i="2"/>
  <c r="R58" i="2"/>
  <c r="R62" i="2"/>
  <c r="R66" i="2"/>
  <c r="R70" i="2"/>
  <c r="R74" i="2"/>
  <c r="R78" i="2"/>
  <c r="R82" i="2"/>
  <c r="R86" i="2"/>
  <c r="R90" i="2"/>
  <c r="R94" i="2"/>
  <c r="R98" i="2"/>
  <c r="R102" i="2"/>
  <c r="R106" i="2"/>
  <c r="R110" i="2"/>
  <c r="R114" i="2"/>
  <c r="R118" i="2"/>
  <c r="R122" i="2"/>
  <c r="R126" i="2"/>
  <c r="R130" i="2"/>
  <c r="R134" i="2"/>
  <c r="R138" i="2"/>
  <c r="R142" i="2"/>
  <c r="R146" i="2"/>
  <c r="R150" i="2"/>
  <c r="R154" i="2"/>
  <c r="R158" i="2"/>
  <c r="R170" i="2"/>
  <c r="R174" i="2"/>
  <c r="R124" i="2" l="1"/>
  <c r="R60" i="2"/>
  <c r="R167" i="2"/>
  <c r="R180" i="2"/>
  <c r="R172" i="2"/>
  <c r="R164" i="2"/>
  <c r="R108" i="2"/>
  <c r="R44" i="2"/>
  <c r="R175" i="2"/>
  <c r="R179" i="2"/>
  <c r="R171" i="2"/>
  <c r="R156" i="2"/>
  <c r="R92" i="2"/>
  <c r="R28" i="2"/>
  <c r="R4" i="2"/>
  <c r="R176" i="2"/>
  <c r="R168" i="2"/>
  <c r="R140" i="2"/>
  <c r="R76" i="2"/>
  <c r="R12" i="2"/>
  <c r="R157" i="2"/>
  <c r="R149" i="2"/>
  <c r="R141" i="2"/>
  <c r="R129" i="2"/>
  <c r="R121" i="2"/>
  <c r="R109" i="2"/>
  <c r="R101" i="2"/>
  <c r="R93" i="2"/>
  <c r="R85" i="2"/>
  <c r="R77" i="2"/>
  <c r="R69" i="2"/>
  <c r="R61" i="2"/>
  <c r="R53" i="2"/>
  <c r="R45" i="2"/>
  <c r="R37" i="2"/>
  <c r="R29" i="2"/>
  <c r="R21" i="2"/>
  <c r="R13" i="2"/>
  <c r="R5" i="2"/>
  <c r="R162" i="2"/>
  <c r="R152" i="2"/>
  <c r="R136" i="2"/>
  <c r="R120" i="2"/>
  <c r="R104" i="2"/>
  <c r="R88" i="2"/>
  <c r="R72" i="2"/>
  <c r="R56" i="2"/>
  <c r="R40" i="2"/>
  <c r="R24" i="2"/>
  <c r="R8" i="2"/>
  <c r="R163" i="2"/>
  <c r="R159" i="2"/>
  <c r="R155" i="2"/>
  <c r="R151" i="2"/>
  <c r="R147" i="2"/>
  <c r="R143" i="2"/>
  <c r="R139" i="2"/>
  <c r="R135" i="2"/>
  <c r="R131" i="2"/>
  <c r="R127" i="2"/>
  <c r="R123" i="2"/>
  <c r="R119" i="2"/>
  <c r="R115" i="2"/>
  <c r="R111" i="2"/>
  <c r="R107" i="2"/>
  <c r="R103" i="2"/>
  <c r="R99" i="2"/>
  <c r="R95" i="2"/>
  <c r="R91" i="2"/>
  <c r="R87" i="2"/>
  <c r="R83" i="2"/>
  <c r="R79" i="2"/>
  <c r="R75" i="2"/>
  <c r="R71" i="2"/>
  <c r="R67" i="2"/>
  <c r="R63" i="2"/>
  <c r="R59" i="2"/>
  <c r="R55" i="2"/>
  <c r="R51" i="2"/>
  <c r="R47" i="2"/>
  <c r="R43" i="2"/>
  <c r="R39" i="2"/>
  <c r="R35" i="2"/>
  <c r="R31" i="2"/>
  <c r="R27" i="2"/>
  <c r="R23" i="2"/>
  <c r="R19" i="2"/>
  <c r="R15" i="2"/>
  <c r="R11" i="2"/>
  <c r="R7" i="2"/>
  <c r="R178" i="2"/>
  <c r="R166" i="2"/>
  <c r="R160" i="2"/>
  <c r="R148" i="2"/>
  <c r="R132" i="2"/>
  <c r="R116" i="2"/>
  <c r="R100" i="2"/>
  <c r="R84" i="2"/>
  <c r="R68" i="2"/>
  <c r="R52" i="2"/>
  <c r="R36" i="2"/>
  <c r="R20" i="2"/>
  <c r="R161" i="2"/>
  <c r="R153" i="2"/>
  <c r="R145" i="2"/>
  <c r="R137" i="2"/>
  <c r="R133" i="2"/>
  <c r="R125" i="2"/>
  <c r="R117" i="2"/>
  <c r="R113" i="2"/>
  <c r="R105" i="2"/>
  <c r="R97" i="2"/>
  <c r="R89" i="2"/>
  <c r="R81" i="2"/>
  <c r="R73" i="2"/>
  <c r="R65" i="2"/>
  <c r="R57" i="2"/>
  <c r="R49" i="2"/>
  <c r="R41" i="2"/>
  <c r="R33" i="2"/>
  <c r="R25" i="2"/>
  <c r="R17" i="2"/>
  <c r="R9" i="2"/>
  <c r="R181" i="2"/>
  <c r="R177" i="2"/>
  <c r="R173" i="2"/>
  <c r="R169" i="2"/>
  <c r="R165" i="2"/>
  <c r="R144" i="2"/>
  <c r="R128" i="2"/>
  <c r="R112" i="2"/>
  <c r="R96" i="2"/>
  <c r="R80" i="2"/>
  <c r="R64" i="2"/>
  <c r="R48" i="2"/>
  <c r="R32" i="2"/>
  <c r="R16" i="2"/>
  <c r="J183" i="2"/>
  <c r="H183" i="2"/>
  <c r="G183" i="2"/>
  <c r="E183" i="2"/>
  <c r="D183" i="2"/>
  <c r="C183" i="2"/>
  <c r="R183" i="2" l="1"/>
  <c r="F183" i="2"/>
  <c r="K183" i="2" s="1"/>
  <c r="I183" i="2"/>
  <c r="F185" i="2"/>
  <c r="U4" i="2" l="1"/>
  <c r="V4" i="2"/>
  <c r="W4" i="2"/>
  <c r="X4" i="2"/>
  <c r="Y4" i="2"/>
  <c r="Z4" i="2"/>
  <c r="AA4" i="2"/>
  <c r="AB4" i="2"/>
  <c r="AC4" i="2"/>
  <c r="S183" i="2" l="1"/>
  <c r="P183" i="2"/>
  <c r="O183" i="2"/>
  <c r="N183" i="2"/>
  <c r="M183" i="2"/>
  <c r="L183" i="2"/>
  <c r="AC181" i="2"/>
  <c r="AB181" i="2"/>
  <c r="AA181" i="2"/>
  <c r="Z181" i="2"/>
  <c r="Y181" i="2"/>
  <c r="X181" i="2"/>
  <c r="W181" i="2"/>
  <c r="V181" i="2"/>
  <c r="U181" i="2"/>
  <c r="AC180" i="2"/>
  <c r="AB180" i="2"/>
  <c r="AA180" i="2"/>
  <c r="Z180" i="2"/>
  <c r="Y180" i="2"/>
  <c r="X180" i="2"/>
  <c r="W180" i="2"/>
  <c r="V180" i="2"/>
  <c r="U180" i="2"/>
  <c r="AC179" i="2"/>
  <c r="AB179" i="2"/>
  <c r="AA179" i="2"/>
  <c r="Z179" i="2"/>
  <c r="Y179" i="2"/>
  <c r="X179" i="2"/>
  <c r="W179" i="2"/>
  <c r="V179" i="2"/>
  <c r="U179" i="2"/>
  <c r="AC178" i="2"/>
  <c r="AB178" i="2"/>
  <c r="AA178" i="2"/>
  <c r="Z178" i="2"/>
  <c r="Y178" i="2"/>
  <c r="X178" i="2"/>
  <c r="W178" i="2"/>
  <c r="V178" i="2"/>
  <c r="U178" i="2"/>
  <c r="AC177" i="2"/>
  <c r="AB177" i="2"/>
  <c r="AA177" i="2"/>
  <c r="Z177" i="2"/>
  <c r="Y177" i="2"/>
  <c r="X177" i="2"/>
  <c r="W177" i="2"/>
  <c r="V177" i="2"/>
  <c r="U177" i="2"/>
  <c r="AC176" i="2"/>
  <c r="AB176" i="2"/>
  <c r="AA176" i="2"/>
  <c r="Z176" i="2"/>
  <c r="Y176" i="2"/>
  <c r="X176" i="2"/>
  <c r="W176" i="2"/>
  <c r="V176" i="2"/>
  <c r="U176" i="2"/>
  <c r="AC175" i="2"/>
  <c r="AB175" i="2"/>
  <c r="AA175" i="2"/>
  <c r="Z175" i="2"/>
  <c r="Y175" i="2"/>
  <c r="X175" i="2"/>
  <c r="W175" i="2"/>
  <c r="V175" i="2"/>
  <c r="U175" i="2"/>
  <c r="AC174" i="2"/>
  <c r="AB174" i="2"/>
  <c r="AA174" i="2"/>
  <c r="Z174" i="2"/>
  <c r="Y174" i="2"/>
  <c r="X174" i="2"/>
  <c r="W174" i="2"/>
  <c r="V174" i="2"/>
  <c r="U174" i="2"/>
  <c r="AC173" i="2"/>
  <c r="AB173" i="2"/>
  <c r="AA173" i="2"/>
  <c r="Z173" i="2"/>
  <c r="Y173" i="2"/>
  <c r="X173" i="2"/>
  <c r="W173" i="2"/>
  <c r="V173" i="2"/>
  <c r="U173" i="2"/>
  <c r="AC172" i="2"/>
  <c r="AB172" i="2"/>
  <c r="AA172" i="2"/>
  <c r="Z172" i="2"/>
  <c r="Y172" i="2"/>
  <c r="X172" i="2"/>
  <c r="W172" i="2"/>
  <c r="V172" i="2"/>
  <c r="U172" i="2"/>
  <c r="AC171" i="2"/>
  <c r="AB171" i="2"/>
  <c r="AA171" i="2"/>
  <c r="Z171" i="2"/>
  <c r="Y171" i="2"/>
  <c r="X171" i="2"/>
  <c r="W171" i="2"/>
  <c r="V171" i="2"/>
  <c r="U171" i="2"/>
  <c r="AC170" i="2"/>
  <c r="AB170" i="2"/>
  <c r="AA170" i="2"/>
  <c r="Z170" i="2"/>
  <c r="Y170" i="2"/>
  <c r="X170" i="2"/>
  <c r="W170" i="2"/>
  <c r="V170" i="2"/>
  <c r="U170" i="2"/>
  <c r="AC169" i="2"/>
  <c r="AB169" i="2"/>
  <c r="AA169" i="2"/>
  <c r="Z169" i="2"/>
  <c r="Y169" i="2"/>
  <c r="X169" i="2"/>
  <c r="W169" i="2"/>
  <c r="V169" i="2"/>
  <c r="U169" i="2"/>
  <c r="AC168" i="2"/>
  <c r="AB168" i="2"/>
  <c r="AA168" i="2"/>
  <c r="Z168" i="2"/>
  <c r="Y168" i="2"/>
  <c r="X168" i="2"/>
  <c r="W168" i="2"/>
  <c r="V168" i="2"/>
  <c r="U168" i="2"/>
  <c r="AC167" i="2"/>
  <c r="AB167" i="2"/>
  <c r="AA167" i="2"/>
  <c r="Z167" i="2"/>
  <c r="Y167" i="2"/>
  <c r="X167" i="2"/>
  <c r="W167" i="2"/>
  <c r="V167" i="2"/>
  <c r="U167" i="2"/>
  <c r="AC166" i="2"/>
  <c r="AB166" i="2"/>
  <c r="AA166" i="2"/>
  <c r="Z166" i="2"/>
  <c r="Y166" i="2"/>
  <c r="X166" i="2"/>
  <c r="W166" i="2"/>
  <c r="V166" i="2"/>
  <c r="U166" i="2"/>
  <c r="AC165" i="2"/>
  <c r="AB165" i="2"/>
  <c r="AA165" i="2"/>
  <c r="Z165" i="2"/>
  <c r="Y165" i="2"/>
  <c r="X165" i="2"/>
  <c r="W165" i="2"/>
  <c r="V165" i="2"/>
  <c r="U165" i="2"/>
  <c r="AC164" i="2"/>
  <c r="AB164" i="2"/>
  <c r="AA164" i="2"/>
  <c r="Z164" i="2"/>
  <c r="Y164" i="2"/>
  <c r="X164" i="2"/>
  <c r="W164" i="2"/>
  <c r="V164" i="2"/>
  <c r="U164" i="2"/>
  <c r="AC163" i="2"/>
  <c r="AB163" i="2"/>
  <c r="AA163" i="2"/>
  <c r="Z163" i="2"/>
  <c r="Y163" i="2"/>
  <c r="X163" i="2"/>
  <c r="W163" i="2"/>
  <c r="V163" i="2"/>
  <c r="U163" i="2"/>
  <c r="AC162" i="2"/>
  <c r="AB162" i="2"/>
  <c r="AA162" i="2"/>
  <c r="Z162" i="2"/>
  <c r="Y162" i="2"/>
  <c r="X162" i="2"/>
  <c r="W162" i="2"/>
  <c r="V162" i="2"/>
  <c r="U162" i="2"/>
  <c r="AC161" i="2"/>
  <c r="AB161" i="2"/>
  <c r="AA161" i="2"/>
  <c r="Z161" i="2"/>
  <c r="Y161" i="2"/>
  <c r="X161" i="2"/>
  <c r="W161" i="2"/>
  <c r="V161" i="2"/>
  <c r="U161" i="2"/>
  <c r="AC160" i="2"/>
  <c r="AB160" i="2"/>
  <c r="AA160" i="2"/>
  <c r="Z160" i="2"/>
  <c r="Y160" i="2"/>
  <c r="X160" i="2"/>
  <c r="W160" i="2"/>
  <c r="V160" i="2"/>
  <c r="U160" i="2"/>
  <c r="AC159" i="2"/>
  <c r="AB159" i="2"/>
  <c r="AA159" i="2"/>
  <c r="Z159" i="2"/>
  <c r="Y159" i="2"/>
  <c r="X159" i="2"/>
  <c r="W159" i="2"/>
  <c r="V159" i="2"/>
  <c r="U159" i="2"/>
  <c r="AC158" i="2"/>
  <c r="AB158" i="2"/>
  <c r="AA158" i="2"/>
  <c r="Z158" i="2"/>
  <c r="Y158" i="2"/>
  <c r="X158" i="2"/>
  <c r="W158" i="2"/>
  <c r="V158" i="2"/>
  <c r="U158" i="2"/>
  <c r="AC157" i="2"/>
  <c r="AB157" i="2"/>
  <c r="AA157" i="2"/>
  <c r="Z157" i="2"/>
  <c r="Y157" i="2"/>
  <c r="X157" i="2"/>
  <c r="W157" i="2"/>
  <c r="V157" i="2"/>
  <c r="U157" i="2"/>
  <c r="AC156" i="2"/>
  <c r="AB156" i="2"/>
  <c r="AA156" i="2"/>
  <c r="Z156" i="2"/>
  <c r="Y156" i="2"/>
  <c r="X156" i="2"/>
  <c r="W156" i="2"/>
  <c r="V156" i="2"/>
  <c r="U156" i="2"/>
  <c r="AC155" i="2"/>
  <c r="AB155" i="2"/>
  <c r="AA155" i="2"/>
  <c r="Z155" i="2"/>
  <c r="Y155" i="2"/>
  <c r="X155" i="2"/>
  <c r="W155" i="2"/>
  <c r="V155" i="2"/>
  <c r="U155" i="2"/>
  <c r="AC154" i="2"/>
  <c r="AB154" i="2"/>
  <c r="AA154" i="2"/>
  <c r="Z154" i="2"/>
  <c r="Y154" i="2"/>
  <c r="X154" i="2"/>
  <c r="W154" i="2"/>
  <c r="V154" i="2"/>
  <c r="U154" i="2"/>
  <c r="AC153" i="2"/>
  <c r="AB153" i="2"/>
  <c r="AA153" i="2"/>
  <c r="Z153" i="2"/>
  <c r="Y153" i="2"/>
  <c r="X153" i="2"/>
  <c r="W153" i="2"/>
  <c r="V153" i="2"/>
  <c r="U153" i="2"/>
  <c r="AC152" i="2"/>
  <c r="AB152" i="2"/>
  <c r="AA152" i="2"/>
  <c r="Z152" i="2"/>
  <c r="Y152" i="2"/>
  <c r="X152" i="2"/>
  <c r="W152" i="2"/>
  <c r="V152" i="2"/>
  <c r="U152" i="2"/>
  <c r="AC151" i="2"/>
  <c r="AB151" i="2"/>
  <c r="AA151" i="2"/>
  <c r="Z151" i="2"/>
  <c r="Y151" i="2"/>
  <c r="X151" i="2"/>
  <c r="W151" i="2"/>
  <c r="V151" i="2"/>
  <c r="U151" i="2"/>
  <c r="AC150" i="2"/>
  <c r="AB150" i="2"/>
  <c r="AA150" i="2"/>
  <c r="Z150" i="2"/>
  <c r="Y150" i="2"/>
  <c r="X150" i="2"/>
  <c r="W150" i="2"/>
  <c r="V150" i="2"/>
  <c r="U150" i="2"/>
  <c r="AC149" i="2"/>
  <c r="AB149" i="2"/>
  <c r="AA149" i="2"/>
  <c r="Z149" i="2"/>
  <c r="Y149" i="2"/>
  <c r="X149" i="2"/>
  <c r="W149" i="2"/>
  <c r="V149" i="2"/>
  <c r="U149" i="2"/>
  <c r="AC148" i="2"/>
  <c r="AB148" i="2"/>
  <c r="AA148" i="2"/>
  <c r="Z148" i="2"/>
  <c r="Y148" i="2"/>
  <c r="X148" i="2"/>
  <c r="W148" i="2"/>
  <c r="V148" i="2"/>
  <c r="U148" i="2"/>
  <c r="AC147" i="2"/>
  <c r="AB147" i="2"/>
  <c r="AA147" i="2"/>
  <c r="Z147" i="2"/>
  <c r="Y147" i="2"/>
  <c r="X147" i="2"/>
  <c r="W147" i="2"/>
  <c r="V147" i="2"/>
  <c r="U147" i="2"/>
  <c r="AC146" i="2"/>
  <c r="AB146" i="2"/>
  <c r="AA146" i="2"/>
  <c r="Z146" i="2"/>
  <c r="Y146" i="2"/>
  <c r="X146" i="2"/>
  <c r="W146" i="2"/>
  <c r="V146" i="2"/>
  <c r="U146" i="2"/>
  <c r="AC145" i="2"/>
  <c r="AB145" i="2"/>
  <c r="AA145" i="2"/>
  <c r="Z145" i="2"/>
  <c r="Y145" i="2"/>
  <c r="X145" i="2"/>
  <c r="W145" i="2"/>
  <c r="V145" i="2"/>
  <c r="U145" i="2"/>
  <c r="AC144" i="2"/>
  <c r="AB144" i="2"/>
  <c r="AA144" i="2"/>
  <c r="Z144" i="2"/>
  <c r="Y144" i="2"/>
  <c r="X144" i="2"/>
  <c r="W144" i="2"/>
  <c r="V144" i="2"/>
  <c r="U144" i="2"/>
  <c r="AC143" i="2"/>
  <c r="AB143" i="2"/>
  <c r="AA143" i="2"/>
  <c r="Z143" i="2"/>
  <c r="Y143" i="2"/>
  <c r="X143" i="2"/>
  <c r="W143" i="2"/>
  <c r="V143" i="2"/>
  <c r="U143" i="2"/>
  <c r="AC142" i="2"/>
  <c r="AB142" i="2"/>
  <c r="AA142" i="2"/>
  <c r="Z142" i="2"/>
  <c r="Y142" i="2"/>
  <c r="X142" i="2"/>
  <c r="W142" i="2"/>
  <c r="V142" i="2"/>
  <c r="U142" i="2"/>
  <c r="AC141" i="2"/>
  <c r="AB141" i="2"/>
  <c r="AA141" i="2"/>
  <c r="Z141" i="2"/>
  <c r="Y141" i="2"/>
  <c r="X141" i="2"/>
  <c r="W141" i="2"/>
  <c r="V141" i="2"/>
  <c r="U141" i="2"/>
  <c r="AC140" i="2"/>
  <c r="AB140" i="2"/>
  <c r="AA140" i="2"/>
  <c r="Z140" i="2"/>
  <c r="Y140" i="2"/>
  <c r="X140" i="2"/>
  <c r="W140" i="2"/>
  <c r="V140" i="2"/>
  <c r="U140" i="2"/>
  <c r="AC139" i="2"/>
  <c r="AB139" i="2"/>
  <c r="AA139" i="2"/>
  <c r="Z139" i="2"/>
  <c r="Y139" i="2"/>
  <c r="X139" i="2"/>
  <c r="W139" i="2"/>
  <c r="V139" i="2"/>
  <c r="U139" i="2"/>
  <c r="AC138" i="2"/>
  <c r="AB138" i="2"/>
  <c r="AA138" i="2"/>
  <c r="Z138" i="2"/>
  <c r="Y138" i="2"/>
  <c r="X138" i="2"/>
  <c r="W138" i="2"/>
  <c r="V138" i="2"/>
  <c r="U138" i="2"/>
  <c r="AC137" i="2"/>
  <c r="AB137" i="2"/>
  <c r="AA137" i="2"/>
  <c r="Z137" i="2"/>
  <c r="Y137" i="2"/>
  <c r="X137" i="2"/>
  <c r="W137" i="2"/>
  <c r="V137" i="2"/>
  <c r="U137" i="2"/>
  <c r="AC136" i="2"/>
  <c r="AB136" i="2"/>
  <c r="AA136" i="2"/>
  <c r="Z136" i="2"/>
  <c r="Y136" i="2"/>
  <c r="X136" i="2"/>
  <c r="W136" i="2"/>
  <c r="V136" i="2"/>
  <c r="U136" i="2"/>
  <c r="AC135" i="2"/>
  <c r="AB135" i="2"/>
  <c r="AA135" i="2"/>
  <c r="Z135" i="2"/>
  <c r="Y135" i="2"/>
  <c r="X135" i="2"/>
  <c r="W135" i="2"/>
  <c r="V135" i="2"/>
  <c r="U135" i="2"/>
  <c r="AC134" i="2"/>
  <c r="AB134" i="2"/>
  <c r="AA134" i="2"/>
  <c r="Z134" i="2"/>
  <c r="Y134" i="2"/>
  <c r="X134" i="2"/>
  <c r="W134" i="2"/>
  <c r="V134" i="2"/>
  <c r="U134" i="2"/>
  <c r="AC133" i="2"/>
  <c r="AB133" i="2"/>
  <c r="AA133" i="2"/>
  <c r="Z133" i="2"/>
  <c r="Y133" i="2"/>
  <c r="X133" i="2"/>
  <c r="W133" i="2"/>
  <c r="V133" i="2"/>
  <c r="U133" i="2"/>
  <c r="AC132" i="2"/>
  <c r="AB132" i="2"/>
  <c r="AA132" i="2"/>
  <c r="Z132" i="2"/>
  <c r="Y132" i="2"/>
  <c r="X132" i="2"/>
  <c r="W132" i="2"/>
  <c r="V132" i="2"/>
  <c r="U132" i="2"/>
  <c r="AC131" i="2"/>
  <c r="AB131" i="2"/>
  <c r="AA131" i="2"/>
  <c r="Z131" i="2"/>
  <c r="Y131" i="2"/>
  <c r="X131" i="2"/>
  <c r="W131" i="2"/>
  <c r="V131" i="2"/>
  <c r="U131" i="2"/>
  <c r="AC130" i="2"/>
  <c r="AB130" i="2"/>
  <c r="AA130" i="2"/>
  <c r="Z130" i="2"/>
  <c r="Y130" i="2"/>
  <c r="X130" i="2"/>
  <c r="W130" i="2"/>
  <c r="V130" i="2"/>
  <c r="U130" i="2"/>
  <c r="AC129" i="2"/>
  <c r="AB129" i="2"/>
  <c r="AA129" i="2"/>
  <c r="Z129" i="2"/>
  <c r="Y129" i="2"/>
  <c r="X129" i="2"/>
  <c r="W129" i="2"/>
  <c r="V129" i="2"/>
  <c r="U129" i="2"/>
  <c r="AC128" i="2"/>
  <c r="AB128" i="2"/>
  <c r="AA128" i="2"/>
  <c r="Z128" i="2"/>
  <c r="Y128" i="2"/>
  <c r="X128" i="2"/>
  <c r="W128" i="2"/>
  <c r="V128" i="2"/>
  <c r="U128" i="2"/>
  <c r="AC127" i="2"/>
  <c r="AB127" i="2"/>
  <c r="AA127" i="2"/>
  <c r="Z127" i="2"/>
  <c r="Y127" i="2"/>
  <c r="X127" i="2"/>
  <c r="W127" i="2"/>
  <c r="V127" i="2"/>
  <c r="U127" i="2"/>
  <c r="AC126" i="2"/>
  <c r="AB126" i="2"/>
  <c r="AA126" i="2"/>
  <c r="Z126" i="2"/>
  <c r="Y126" i="2"/>
  <c r="X126" i="2"/>
  <c r="W126" i="2"/>
  <c r="V126" i="2"/>
  <c r="U126" i="2"/>
  <c r="AC125" i="2"/>
  <c r="AB125" i="2"/>
  <c r="AA125" i="2"/>
  <c r="Z125" i="2"/>
  <c r="Y125" i="2"/>
  <c r="X125" i="2"/>
  <c r="W125" i="2"/>
  <c r="V125" i="2"/>
  <c r="U125" i="2"/>
  <c r="AC124" i="2"/>
  <c r="AB124" i="2"/>
  <c r="AA124" i="2"/>
  <c r="Z124" i="2"/>
  <c r="Y124" i="2"/>
  <c r="X124" i="2"/>
  <c r="W124" i="2"/>
  <c r="V124" i="2"/>
  <c r="U124" i="2"/>
  <c r="AC123" i="2"/>
  <c r="AB123" i="2"/>
  <c r="AA123" i="2"/>
  <c r="Z123" i="2"/>
  <c r="Y123" i="2"/>
  <c r="X123" i="2"/>
  <c r="W123" i="2"/>
  <c r="V123" i="2"/>
  <c r="U123" i="2"/>
  <c r="AC122" i="2"/>
  <c r="AB122" i="2"/>
  <c r="AA122" i="2"/>
  <c r="Z122" i="2"/>
  <c r="Y122" i="2"/>
  <c r="X122" i="2"/>
  <c r="W122" i="2"/>
  <c r="V122" i="2"/>
  <c r="U122" i="2"/>
  <c r="AC121" i="2"/>
  <c r="AB121" i="2"/>
  <c r="AA121" i="2"/>
  <c r="Z121" i="2"/>
  <c r="Y121" i="2"/>
  <c r="X121" i="2"/>
  <c r="W121" i="2"/>
  <c r="V121" i="2"/>
  <c r="U121" i="2"/>
  <c r="AC120" i="2"/>
  <c r="AB120" i="2"/>
  <c r="AA120" i="2"/>
  <c r="Z120" i="2"/>
  <c r="Y120" i="2"/>
  <c r="X120" i="2"/>
  <c r="W120" i="2"/>
  <c r="V120" i="2"/>
  <c r="U120" i="2"/>
  <c r="AC119" i="2"/>
  <c r="AB119" i="2"/>
  <c r="AA119" i="2"/>
  <c r="Z119" i="2"/>
  <c r="Y119" i="2"/>
  <c r="X119" i="2"/>
  <c r="W119" i="2"/>
  <c r="V119" i="2"/>
  <c r="U119" i="2"/>
  <c r="AC118" i="2"/>
  <c r="AB118" i="2"/>
  <c r="AA118" i="2"/>
  <c r="Z118" i="2"/>
  <c r="Y118" i="2"/>
  <c r="X118" i="2"/>
  <c r="W118" i="2"/>
  <c r="V118" i="2"/>
  <c r="U118" i="2"/>
  <c r="AC117" i="2"/>
  <c r="AB117" i="2"/>
  <c r="AA117" i="2"/>
  <c r="Z117" i="2"/>
  <c r="Y117" i="2"/>
  <c r="X117" i="2"/>
  <c r="W117" i="2"/>
  <c r="V117" i="2"/>
  <c r="U117" i="2"/>
  <c r="AC116" i="2"/>
  <c r="AB116" i="2"/>
  <c r="AA116" i="2"/>
  <c r="Z116" i="2"/>
  <c r="Y116" i="2"/>
  <c r="X116" i="2"/>
  <c r="W116" i="2"/>
  <c r="V116" i="2"/>
  <c r="U116" i="2"/>
  <c r="AC115" i="2"/>
  <c r="AB115" i="2"/>
  <c r="AA115" i="2"/>
  <c r="Z115" i="2"/>
  <c r="Y115" i="2"/>
  <c r="X115" i="2"/>
  <c r="W115" i="2"/>
  <c r="V115" i="2"/>
  <c r="U115" i="2"/>
  <c r="AC114" i="2"/>
  <c r="AB114" i="2"/>
  <c r="AA114" i="2"/>
  <c r="Z114" i="2"/>
  <c r="Y114" i="2"/>
  <c r="X114" i="2"/>
  <c r="W114" i="2"/>
  <c r="V114" i="2"/>
  <c r="U114" i="2"/>
  <c r="AC113" i="2"/>
  <c r="AB113" i="2"/>
  <c r="AA113" i="2"/>
  <c r="Z113" i="2"/>
  <c r="Y113" i="2"/>
  <c r="X113" i="2"/>
  <c r="W113" i="2"/>
  <c r="V113" i="2"/>
  <c r="U113" i="2"/>
  <c r="AC112" i="2"/>
  <c r="AB112" i="2"/>
  <c r="AA112" i="2"/>
  <c r="Z112" i="2"/>
  <c r="Y112" i="2"/>
  <c r="X112" i="2"/>
  <c r="W112" i="2"/>
  <c r="V112" i="2"/>
  <c r="U112" i="2"/>
  <c r="AC111" i="2"/>
  <c r="AB111" i="2"/>
  <c r="AA111" i="2"/>
  <c r="Z111" i="2"/>
  <c r="Y111" i="2"/>
  <c r="X111" i="2"/>
  <c r="W111" i="2"/>
  <c r="V111" i="2"/>
  <c r="U111" i="2"/>
  <c r="AC110" i="2"/>
  <c r="AB110" i="2"/>
  <c r="AA110" i="2"/>
  <c r="Z110" i="2"/>
  <c r="Y110" i="2"/>
  <c r="X110" i="2"/>
  <c r="W110" i="2"/>
  <c r="V110" i="2"/>
  <c r="U110" i="2"/>
  <c r="AC109" i="2"/>
  <c r="AB109" i="2"/>
  <c r="AA109" i="2"/>
  <c r="Z109" i="2"/>
  <c r="Y109" i="2"/>
  <c r="X109" i="2"/>
  <c r="W109" i="2"/>
  <c r="V109" i="2"/>
  <c r="U109" i="2"/>
  <c r="AC108" i="2"/>
  <c r="AB108" i="2"/>
  <c r="AA108" i="2"/>
  <c r="Z108" i="2"/>
  <c r="Y108" i="2"/>
  <c r="X108" i="2"/>
  <c r="W108" i="2"/>
  <c r="V108" i="2"/>
  <c r="U108" i="2"/>
  <c r="AC107" i="2"/>
  <c r="AB107" i="2"/>
  <c r="AA107" i="2"/>
  <c r="Z107" i="2"/>
  <c r="Y107" i="2"/>
  <c r="X107" i="2"/>
  <c r="W107" i="2"/>
  <c r="V107" i="2"/>
  <c r="U107" i="2"/>
  <c r="AC106" i="2"/>
  <c r="AB106" i="2"/>
  <c r="AA106" i="2"/>
  <c r="Z106" i="2"/>
  <c r="Y106" i="2"/>
  <c r="X106" i="2"/>
  <c r="W106" i="2"/>
  <c r="V106" i="2"/>
  <c r="U106" i="2"/>
  <c r="AC105" i="2"/>
  <c r="AB105" i="2"/>
  <c r="AA105" i="2"/>
  <c r="Z105" i="2"/>
  <c r="Y105" i="2"/>
  <c r="X105" i="2"/>
  <c r="W105" i="2"/>
  <c r="V105" i="2"/>
  <c r="U105" i="2"/>
  <c r="AC104" i="2"/>
  <c r="AB104" i="2"/>
  <c r="AA104" i="2"/>
  <c r="Z104" i="2"/>
  <c r="Y104" i="2"/>
  <c r="X104" i="2"/>
  <c r="W104" i="2"/>
  <c r="V104" i="2"/>
  <c r="U104" i="2"/>
  <c r="AC103" i="2"/>
  <c r="AB103" i="2"/>
  <c r="AA103" i="2"/>
  <c r="Z103" i="2"/>
  <c r="Y103" i="2"/>
  <c r="X103" i="2"/>
  <c r="W103" i="2"/>
  <c r="V103" i="2"/>
  <c r="U103" i="2"/>
  <c r="AC102" i="2"/>
  <c r="AB102" i="2"/>
  <c r="AA102" i="2"/>
  <c r="Z102" i="2"/>
  <c r="Y102" i="2"/>
  <c r="X102" i="2"/>
  <c r="W102" i="2"/>
  <c r="V102" i="2"/>
  <c r="U102" i="2"/>
  <c r="AC101" i="2"/>
  <c r="AB101" i="2"/>
  <c r="AA101" i="2"/>
  <c r="Z101" i="2"/>
  <c r="Y101" i="2"/>
  <c r="X101" i="2"/>
  <c r="W101" i="2"/>
  <c r="V101" i="2"/>
  <c r="U101" i="2"/>
  <c r="AC100" i="2"/>
  <c r="AB100" i="2"/>
  <c r="AA100" i="2"/>
  <c r="Z100" i="2"/>
  <c r="Y100" i="2"/>
  <c r="X100" i="2"/>
  <c r="W100" i="2"/>
  <c r="V100" i="2"/>
  <c r="U100" i="2"/>
  <c r="AC99" i="2"/>
  <c r="AB99" i="2"/>
  <c r="AA99" i="2"/>
  <c r="Z99" i="2"/>
  <c r="Y99" i="2"/>
  <c r="X99" i="2"/>
  <c r="W99" i="2"/>
  <c r="V99" i="2"/>
  <c r="U99" i="2"/>
  <c r="AC98" i="2"/>
  <c r="AB98" i="2"/>
  <c r="AA98" i="2"/>
  <c r="Z98" i="2"/>
  <c r="Y98" i="2"/>
  <c r="X98" i="2"/>
  <c r="W98" i="2"/>
  <c r="V98" i="2"/>
  <c r="U98" i="2"/>
  <c r="AC97" i="2"/>
  <c r="AB97" i="2"/>
  <c r="AA97" i="2"/>
  <c r="Z97" i="2"/>
  <c r="Y97" i="2"/>
  <c r="X97" i="2"/>
  <c r="W97" i="2"/>
  <c r="V97" i="2"/>
  <c r="U97" i="2"/>
  <c r="AC96" i="2"/>
  <c r="AB96" i="2"/>
  <c r="AA96" i="2"/>
  <c r="Z96" i="2"/>
  <c r="Y96" i="2"/>
  <c r="X96" i="2"/>
  <c r="W96" i="2"/>
  <c r="V96" i="2"/>
  <c r="U96" i="2"/>
  <c r="AC95" i="2"/>
  <c r="AB95" i="2"/>
  <c r="AA95" i="2"/>
  <c r="Z95" i="2"/>
  <c r="Y95" i="2"/>
  <c r="X95" i="2"/>
  <c r="W95" i="2"/>
  <c r="V95" i="2"/>
  <c r="U95" i="2"/>
  <c r="AC94" i="2"/>
  <c r="AB94" i="2"/>
  <c r="AA94" i="2"/>
  <c r="Z94" i="2"/>
  <c r="Y94" i="2"/>
  <c r="X94" i="2"/>
  <c r="W94" i="2"/>
  <c r="V94" i="2"/>
  <c r="U94" i="2"/>
  <c r="AC93" i="2"/>
  <c r="AB93" i="2"/>
  <c r="AA93" i="2"/>
  <c r="Z93" i="2"/>
  <c r="Y93" i="2"/>
  <c r="X93" i="2"/>
  <c r="W93" i="2"/>
  <c r="V93" i="2"/>
  <c r="U93" i="2"/>
  <c r="AC92" i="2"/>
  <c r="AB92" i="2"/>
  <c r="AA92" i="2"/>
  <c r="Z92" i="2"/>
  <c r="Y92" i="2"/>
  <c r="X92" i="2"/>
  <c r="W92" i="2"/>
  <c r="V92" i="2"/>
  <c r="U92" i="2"/>
  <c r="AC91" i="2"/>
  <c r="AB91" i="2"/>
  <c r="AA91" i="2"/>
  <c r="Z91" i="2"/>
  <c r="Y91" i="2"/>
  <c r="X91" i="2"/>
  <c r="W91" i="2"/>
  <c r="V91" i="2"/>
  <c r="U91" i="2"/>
  <c r="AC90" i="2"/>
  <c r="AB90" i="2"/>
  <c r="AA90" i="2"/>
  <c r="Z90" i="2"/>
  <c r="Y90" i="2"/>
  <c r="X90" i="2"/>
  <c r="W90" i="2"/>
  <c r="V90" i="2"/>
  <c r="U90" i="2"/>
  <c r="AC89" i="2"/>
  <c r="AB89" i="2"/>
  <c r="AA89" i="2"/>
  <c r="Z89" i="2"/>
  <c r="Y89" i="2"/>
  <c r="X89" i="2"/>
  <c r="W89" i="2"/>
  <c r="V89" i="2"/>
  <c r="U89" i="2"/>
  <c r="AC88" i="2"/>
  <c r="AB88" i="2"/>
  <c r="AA88" i="2"/>
  <c r="Z88" i="2"/>
  <c r="Y88" i="2"/>
  <c r="X88" i="2"/>
  <c r="W88" i="2"/>
  <c r="V88" i="2"/>
  <c r="U88" i="2"/>
  <c r="AC87" i="2"/>
  <c r="AB87" i="2"/>
  <c r="AA87" i="2"/>
  <c r="Z87" i="2"/>
  <c r="Y87" i="2"/>
  <c r="X87" i="2"/>
  <c r="W87" i="2"/>
  <c r="V87" i="2"/>
  <c r="U87" i="2"/>
  <c r="AC86" i="2"/>
  <c r="AB86" i="2"/>
  <c r="AA86" i="2"/>
  <c r="Z86" i="2"/>
  <c r="Y86" i="2"/>
  <c r="X86" i="2"/>
  <c r="W86" i="2"/>
  <c r="V86" i="2"/>
  <c r="U86" i="2"/>
  <c r="AC85" i="2"/>
  <c r="AB85" i="2"/>
  <c r="AA85" i="2"/>
  <c r="Z85" i="2"/>
  <c r="Y85" i="2"/>
  <c r="X85" i="2"/>
  <c r="W85" i="2"/>
  <c r="V85" i="2"/>
  <c r="U85" i="2"/>
  <c r="AC84" i="2"/>
  <c r="AB84" i="2"/>
  <c r="AA84" i="2"/>
  <c r="Z84" i="2"/>
  <c r="Y84" i="2"/>
  <c r="X84" i="2"/>
  <c r="W84" i="2"/>
  <c r="V84" i="2"/>
  <c r="U84" i="2"/>
  <c r="AC83" i="2"/>
  <c r="AB83" i="2"/>
  <c r="AA83" i="2"/>
  <c r="Z83" i="2"/>
  <c r="Y83" i="2"/>
  <c r="X83" i="2"/>
  <c r="W83" i="2"/>
  <c r="V83" i="2"/>
  <c r="U83" i="2"/>
  <c r="AC82" i="2"/>
  <c r="AB82" i="2"/>
  <c r="AA82" i="2"/>
  <c r="Z82" i="2"/>
  <c r="Y82" i="2"/>
  <c r="X82" i="2"/>
  <c r="W82" i="2"/>
  <c r="V82" i="2"/>
  <c r="U82" i="2"/>
  <c r="AC81" i="2"/>
  <c r="AB81" i="2"/>
  <c r="AA81" i="2"/>
  <c r="Z81" i="2"/>
  <c r="Y81" i="2"/>
  <c r="X81" i="2"/>
  <c r="W81" i="2"/>
  <c r="V81" i="2"/>
  <c r="U81" i="2"/>
  <c r="AC80" i="2"/>
  <c r="AB80" i="2"/>
  <c r="AA80" i="2"/>
  <c r="Z80" i="2"/>
  <c r="Y80" i="2"/>
  <c r="X80" i="2"/>
  <c r="W80" i="2"/>
  <c r="V80" i="2"/>
  <c r="U80" i="2"/>
  <c r="AC79" i="2"/>
  <c r="AB79" i="2"/>
  <c r="AA79" i="2"/>
  <c r="Z79" i="2"/>
  <c r="Y79" i="2"/>
  <c r="X79" i="2"/>
  <c r="W79" i="2"/>
  <c r="V79" i="2"/>
  <c r="U79" i="2"/>
  <c r="AC78" i="2"/>
  <c r="AB78" i="2"/>
  <c r="AA78" i="2"/>
  <c r="Z78" i="2"/>
  <c r="Y78" i="2"/>
  <c r="X78" i="2"/>
  <c r="W78" i="2"/>
  <c r="V78" i="2"/>
  <c r="U78" i="2"/>
  <c r="AC77" i="2"/>
  <c r="AB77" i="2"/>
  <c r="AA77" i="2"/>
  <c r="Z77" i="2"/>
  <c r="Y77" i="2"/>
  <c r="X77" i="2"/>
  <c r="W77" i="2"/>
  <c r="V77" i="2"/>
  <c r="U77" i="2"/>
  <c r="AC76" i="2"/>
  <c r="AB76" i="2"/>
  <c r="AA76" i="2"/>
  <c r="Z76" i="2"/>
  <c r="Y76" i="2"/>
  <c r="X76" i="2"/>
  <c r="W76" i="2"/>
  <c r="V76" i="2"/>
  <c r="U76" i="2"/>
  <c r="AC75" i="2"/>
  <c r="AB75" i="2"/>
  <c r="AA75" i="2"/>
  <c r="Z75" i="2"/>
  <c r="Y75" i="2"/>
  <c r="X75" i="2"/>
  <c r="W75" i="2"/>
  <c r="V75" i="2"/>
  <c r="U75" i="2"/>
  <c r="AC74" i="2"/>
  <c r="AB74" i="2"/>
  <c r="AA74" i="2"/>
  <c r="Z74" i="2"/>
  <c r="Y74" i="2"/>
  <c r="X74" i="2"/>
  <c r="W74" i="2"/>
  <c r="V74" i="2"/>
  <c r="U74" i="2"/>
  <c r="AC73" i="2"/>
  <c r="AB73" i="2"/>
  <c r="AA73" i="2"/>
  <c r="Z73" i="2"/>
  <c r="Y73" i="2"/>
  <c r="X73" i="2"/>
  <c r="W73" i="2"/>
  <c r="V73" i="2"/>
  <c r="U73" i="2"/>
  <c r="AC72" i="2"/>
  <c r="AB72" i="2"/>
  <c r="AA72" i="2"/>
  <c r="Z72" i="2"/>
  <c r="Y72" i="2"/>
  <c r="X72" i="2"/>
  <c r="W72" i="2"/>
  <c r="V72" i="2"/>
  <c r="U72" i="2"/>
  <c r="AC71" i="2"/>
  <c r="AB71" i="2"/>
  <c r="AA71" i="2"/>
  <c r="Z71" i="2"/>
  <c r="Y71" i="2"/>
  <c r="X71" i="2"/>
  <c r="W71" i="2"/>
  <c r="V71" i="2"/>
  <c r="U71" i="2"/>
  <c r="AC70" i="2"/>
  <c r="AB70" i="2"/>
  <c r="AA70" i="2"/>
  <c r="Z70" i="2"/>
  <c r="Y70" i="2"/>
  <c r="X70" i="2"/>
  <c r="W70" i="2"/>
  <c r="V70" i="2"/>
  <c r="U70" i="2"/>
  <c r="AC69" i="2"/>
  <c r="AB69" i="2"/>
  <c r="AA69" i="2"/>
  <c r="Z69" i="2"/>
  <c r="Y69" i="2"/>
  <c r="X69" i="2"/>
  <c r="W69" i="2"/>
  <c r="V69" i="2"/>
  <c r="U69" i="2"/>
  <c r="AC68" i="2"/>
  <c r="AB68" i="2"/>
  <c r="AA68" i="2"/>
  <c r="Z68" i="2"/>
  <c r="Y68" i="2"/>
  <c r="X68" i="2"/>
  <c r="W68" i="2"/>
  <c r="V68" i="2"/>
  <c r="U68" i="2"/>
  <c r="AC67" i="2"/>
  <c r="AB67" i="2"/>
  <c r="AA67" i="2"/>
  <c r="Z67" i="2"/>
  <c r="Y67" i="2"/>
  <c r="X67" i="2"/>
  <c r="W67" i="2"/>
  <c r="V67" i="2"/>
  <c r="U67" i="2"/>
  <c r="AC66" i="2"/>
  <c r="AB66" i="2"/>
  <c r="AA66" i="2"/>
  <c r="Z66" i="2"/>
  <c r="Y66" i="2"/>
  <c r="X66" i="2"/>
  <c r="W66" i="2"/>
  <c r="V66" i="2"/>
  <c r="U66" i="2"/>
  <c r="AC65" i="2"/>
  <c r="AB65" i="2"/>
  <c r="AA65" i="2"/>
  <c r="Z65" i="2"/>
  <c r="Y65" i="2"/>
  <c r="X65" i="2"/>
  <c r="W65" i="2"/>
  <c r="V65" i="2"/>
  <c r="U65" i="2"/>
  <c r="AC64" i="2"/>
  <c r="AB64" i="2"/>
  <c r="AA64" i="2"/>
  <c r="Z64" i="2"/>
  <c r="Y64" i="2"/>
  <c r="X64" i="2"/>
  <c r="W64" i="2"/>
  <c r="V64" i="2"/>
  <c r="U64" i="2"/>
  <c r="AC63" i="2"/>
  <c r="AB63" i="2"/>
  <c r="AA63" i="2"/>
  <c r="Z63" i="2"/>
  <c r="Y63" i="2"/>
  <c r="X63" i="2"/>
  <c r="W63" i="2"/>
  <c r="V63" i="2"/>
  <c r="U63" i="2"/>
  <c r="AC62" i="2"/>
  <c r="AB62" i="2"/>
  <c r="AA62" i="2"/>
  <c r="Z62" i="2"/>
  <c r="Y62" i="2"/>
  <c r="X62" i="2"/>
  <c r="W62" i="2"/>
  <c r="V62" i="2"/>
  <c r="U62" i="2"/>
  <c r="AC61" i="2"/>
  <c r="AB61" i="2"/>
  <c r="AA61" i="2"/>
  <c r="Z61" i="2"/>
  <c r="Y61" i="2"/>
  <c r="X61" i="2"/>
  <c r="W61" i="2"/>
  <c r="V61" i="2"/>
  <c r="U61" i="2"/>
  <c r="AC60" i="2"/>
  <c r="AB60" i="2"/>
  <c r="AA60" i="2"/>
  <c r="Z60" i="2"/>
  <c r="Y60" i="2"/>
  <c r="X60" i="2"/>
  <c r="W60" i="2"/>
  <c r="V60" i="2"/>
  <c r="U60" i="2"/>
  <c r="AC59" i="2"/>
  <c r="AB59" i="2"/>
  <c r="AA59" i="2"/>
  <c r="Z59" i="2"/>
  <c r="Y59" i="2"/>
  <c r="X59" i="2"/>
  <c r="W59" i="2"/>
  <c r="V59" i="2"/>
  <c r="U59" i="2"/>
  <c r="AC58" i="2"/>
  <c r="AB58" i="2"/>
  <c r="AA58" i="2"/>
  <c r="Z58" i="2"/>
  <c r="Y58" i="2"/>
  <c r="X58" i="2"/>
  <c r="W58" i="2"/>
  <c r="V58" i="2"/>
  <c r="U58" i="2"/>
  <c r="AC57" i="2"/>
  <c r="AB57" i="2"/>
  <c r="AA57" i="2"/>
  <c r="Z57" i="2"/>
  <c r="Y57" i="2"/>
  <c r="X57" i="2"/>
  <c r="W57" i="2"/>
  <c r="V57" i="2"/>
  <c r="U57" i="2"/>
  <c r="AC56" i="2"/>
  <c r="AB56" i="2"/>
  <c r="AA56" i="2"/>
  <c r="Z56" i="2"/>
  <c r="Y56" i="2"/>
  <c r="X56" i="2"/>
  <c r="W56" i="2"/>
  <c r="V56" i="2"/>
  <c r="U56" i="2"/>
  <c r="AC55" i="2"/>
  <c r="AB55" i="2"/>
  <c r="AA55" i="2"/>
  <c r="Z55" i="2"/>
  <c r="Y55" i="2"/>
  <c r="X55" i="2"/>
  <c r="W55" i="2"/>
  <c r="V55" i="2"/>
  <c r="U55" i="2"/>
  <c r="AC54" i="2"/>
  <c r="AB54" i="2"/>
  <c r="AA54" i="2"/>
  <c r="Z54" i="2"/>
  <c r="Y54" i="2"/>
  <c r="X54" i="2"/>
  <c r="W54" i="2"/>
  <c r="V54" i="2"/>
  <c r="U54" i="2"/>
  <c r="AC53" i="2"/>
  <c r="AB53" i="2"/>
  <c r="AA53" i="2"/>
  <c r="Z53" i="2"/>
  <c r="Y53" i="2"/>
  <c r="X53" i="2"/>
  <c r="W53" i="2"/>
  <c r="V53" i="2"/>
  <c r="U53" i="2"/>
  <c r="AC52" i="2"/>
  <c r="AB52" i="2"/>
  <c r="AA52" i="2"/>
  <c r="Z52" i="2"/>
  <c r="Y52" i="2"/>
  <c r="X52" i="2"/>
  <c r="W52" i="2"/>
  <c r="V52" i="2"/>
  <c r="U52" i="2"/>
  <c r="AC51" i="2"/>
  <c r="AB51" i="2"/>
  <c r="AA51" i="2"/>
  <c r="Z51" i="2"/>
  <c r="Y51" i="2"/>
  <c r="X51" i="2"/>
  <c r="W51" i="2"/>
  <c r="V51" i="2"/>
  <c r="U51" i="2"/>
  <c r="AC50" i="2"/>
  <c r="AB50" i="2"/>
  <c r="AA50" i="2"/>
  <c r="Z50" i="2"/>
  <c r="Y50" i="2"/>
  <c r="X50" i="2"/>
  <c r="W50" i="2"/>
  <c r="V50" i="2"/>
  <c r="U50" i="2"/>
  <c r="AC49" i="2"/>
  <c r="AB49" i="2"/>
  <c r="AA49" i="2"/>
  <c r="Z49" i="2"/>
  <c r="Y49" i="2"/>
  <c r="X49" i="2"/>
  <c r="W49" i="2"/>
  <c r="V49" i="2"/>
  <c r="U49" i="2"/>
  <c r="AC48" i="2"/>
  <c r="AB48" i="2"/>
  <c r="AA48" i="2"/>
  <c r="Z48" i="2"/>
  <c r="Y48" i="2"/>
  <c r="X48" i="2"/>
  <c r="W48" i="2"/>
  <c r="V48" i="2"/>
  <c r="U48" i="2"/>
  <c r="AC47" i="2"/>
  <c r="AB47" i="2"/>
  <c r="AA47" i="2"/>
  <c r="Z47" i="2"/>
  <c r="Y47" i="2"/>
  <c r="X47" i="2"/>
  <c r="W47" i="2"/>
  <c r="V47" i="2"/>
  <c r="U47" i="2"/>
  <c r="AC46" i="2"/>
  <c r="AB46" i="2"/>
  <c r="AA46" i="2"/>
  <c r="Z46" i="2"/>
  <c r="Y46" i="2"/>
  <c r="X46" i="2"/>
  <c r="W46" i="2"/>
  <c r="V46" i="2"/>
  <c r="U46" i="2"/>
  <c r="AC45" i="2"/>
  <c r="AB45" i="2"/>
  <c r="AA45" i="2"/>
  <c r="Z45" i="2"/>
  <c r="Y45" i="2"/>
  <c r="X45" i="2"/>
  <c r="W45" i="2"/>
  <c r="V45" i="2"/>
  <c r="U45" i="2"/>
  <c r="AC44" i="2"/>
  <c r="AB44" i="2"/>
  <c r="AA44" i="2"/>
  <c r="Z44" i="2"/>
  <c r="Y44" i="2"/>
  <c r="X44" i="2"/>
  <c r="W44" i="2"/>
  <c r="V44" i="2"/>
  <c r="U44" i="2"/>
  <c r="AC43" i="2"/>
  <c r="AB43" i="2"/>
  <c r="AA43" i="2"/>
  <c r="Z43" i="2"/>
  <c r="Y43" i="2"/>
  <c r="X43" i="2"/>
  <c r="W43" i="2"/>
  <c r="V43" i="2"/>
  <c r="U43" i="2"/>
  <c r="AC42" i="2"/>
  <c r="AB42" i="2"/>
  <c r="AA42" i="2"/>
  <c r="Z42" i="2"/>
  <c r="Y42" i="2"/>
  <c r="X42" i="2"/>
  <c r="W42" i="2"/>
  <c r="V42" i="2"/>
  <c r="U42" i="2"/>
  <c r="AC41" i="2"/>
  <c r="AB41" i="2"/>
  <c r="AA41" i="2"/>
  <c r="Z41" i="2"/>
  <c r="Y41" i="2"/>
  <c r="X41" i="2"/>
  <c r="W41" i="2"/>
  <c r="V41" i="2"/>
  <c r="U41" i="2"/>
  <c r="AC40" i="2"/>
  <c r="AB40" i="2"/>
  <c r="AA40" i="2"/>
  <c r="Z40" i="2"/>
  <c r="Y40" i="2"/>
  <c r="X40" i="2"/>
  <c r="W40" i="2"/>
  <c r="V40" i="2"/>
  <c r="U40" i="2"/>
  <c r="AC39" i="2"/>
  <c r="AB39" i="2"/>
  <c r="AA39" i="2"/>
  <c r="Z39" i="2"/>
  <c r="Y39" i="2"/>
  <c r="X39" i="2"/>
  <c r="W39" i="2"/>
  <c r="V39" i="2"/>
  <c r="U39" i="2"/>
  <c r="AC38" i="2"/>
  <c r="AB38" i="2"/>
  <c r="AA38" i="2"/>
  <c r="Z38" i="2"/>
  <c r="Y38" i="2"/>
  <c r="X38" i="2"/>
  <c r="W38" i="2"/>
  <c r="V38" i="2"/>
  <c r="U38" i="2"/>
  <c r="AC37" i="2"/>
  <c r="AB37" i="2"/>
  <c r="AA37" i="2"/>
  <c r="Z37" i="2"/>
  <c r="Y37" i="2"/>
  <c r="X37" i="2"/>
  <c r="W37" i="2"/>
  <c r="V37" i="2"/>
  <c r="U37" i="2"/>
  <c r="AC36" i="2"/>
  <c r="AB36" i="2"/>
  <c r="AA36" i="2"/>
  <c r="Z36" i="2"/>
  <c r="Y36" i="2"/>
  <c r="X36" i="2"/>
  <c r="W36" i="2"/>
  <c r="V36" i="2"/>
  <c r="U36" i="2"/>
  <c r="AC35" i="2"/>
  <c r="AB35" i="2"/>
  <c r="AA35" i="2"/>
  <c r="Z35" i="2"/>
  <c r="Y35" i="2"/>
  <c r="X35" i="2"/>
  <c r="W35" i="2"/>
  <c r="V35" i="2"/>
  <c r="U35" i="2"/>
  <c r="AC34" i="2"/>
  <c r="AB34" i="2"/>
  <c r="AA34" i="2"/>
  <c r="Z34" i="2"/>
  <c r="Y34" i="2"/>
  <c r="X34" i="2"/>
  <c r="W34" i="2"/>
  <c r="V34" i="2"/>
  <c r="U34" i="2"/>
  <c r="AC33" i="2"/>
  <c r="AB33" i="2"/>
  <c r="AA33" i="2"/>
  <c r="Z33" i="2"/>
  <c r="Y33" i="2"/>
  <c r="X33" i="2"/>
  <c r="W33" i="2"/>
  <c r="V33" i="2"/>
  <c r="U33" i="2"/>
  <c r="AC32" i="2"/>
  <c r="AB32" i="2"/>
  <c r="AA32" i="2"/>
  <c r="Z32" i="2"/>
  <c r="Y32" i="2"/>
  <c r="X32" i="2"/>
  <c r="W32" i="2"/>
  <c r="V32" i="2"/>
  <c r="U32" i="2"/>
  <c r="AC31" i="2"/>
  <c r="AB31" i="2"/>
  <c r="AA31" i="2"/>
  <c r="Z31" i="2"/>
  <c r="Y31" i="2"/>
  <c r="X31" i="2"/>
  <c r="W31" i="2"/>
  <c r="V31" i="2"/>
  <c r="U31" i="2"/>
  <c r="AC30" i="2"/>
  <c r="AB30" i="2"/>
  <c r="AA30" i="2"/>
  <c r="Z30" i="2"/>
  <c r="Y30" i="2"/>
  <c r="X30" i="2"/>
  <c r="W30" i="2"/>
  <c r="V30" i="2"/>
  <c r="U30" i="2"/>
  <c r="AC29" i="2"/>
  <c r="AB29" i="2"/>
  <c r="AA29" i="2"/>
  <c r="Z29" i="2"/>
  <c r="Y29" i="2"/>
  <c r="X29" i="2"/>
  <c r="W29" i="2"/>
  <c r="V29" i="2"/>
  <c r="U29" i="2"/>
  <c r="AC28" i="2"/>
  <c r="AB28" i="2"/>
  <c r="AA28" i="2"/>
  <c r="Z28" i="2"/>
  <c r="Y28" i="2"/>
  <c r="X28" i="2"/>
  <c r="W28" i="2"/>
  <c r="V28" i="2"/>
  <c r="U28" i="2"/>
  <c r="AC27" i="2"/>
  <c r="AB27" i="2"/>
  <c r="AA27" i="2"/>
  <c r="Z27" i="2"/>
  <c r="Y27" i="2"/>
  <c r="X27" i="2"/>
  <c r="W27" i="2"/>
  <c r="V27" i="2"/>
  <c r="U27" i="2"/>
  <c r="AC26" i="2"/>
  <c r="AB26" i="2"/>
  <c r="AA26" i="2"/>
  <c r="Z26" i="2"/>
  <c r="Y26" i="2"/>
  <c r="X26" i="2"/>
  <c r="W26" i="2"/>
  <c r="V26" i="2"/>
  <c r="U26" i="2"/>
  <c r="AC25" i="2"/>
  <c r="AB25" i="2"/>
  <c r="AA25" i="2"/>
  <c r="Z25" i="2"/>
  <c r="Y25" i="2"/>
  <c r="X25" i="2"/>
  <c r="W25" i="2"/>
  <c r="V25" i="2"/>
  <c r="U25" i="2"/>
  <c r="AC24" i="2"/>
  <c r="AB24" i="2"/>
  <c r="AA24" i="2"/>
  <c r="Z24" i="2"/>
  <c r="Y24" i="2"/>
  <c r="X24" i="2"/>
  <c r="W24" i="2"/>
  <c r="V24" i="2"/>
  <c r="U24" i="2"/>
  <c r="AC23" i="2"/>
  <c r="AB23" i="2"/>
  <c r="AA23" i="2"/>
  <c r="Z23" i="2"/>
  <c r="Y23" i="2"/>
  <c r="X23" i="2"/>
  <c r="W23" i="2"/>
  <c r="V23" i="2"/>
  <c r="U23" i="2"/>
  <c r="AC22" i="2"/>
  <c r="AB22" i="2"/>
  <c r="AA22" i="2"/>
  <c r="Z22" i="2"/>
  <c r="Y22" i="2"/>
  <c r="X22" i="2"/>
  <c r="W22" i="2"/>
  <c r="V22" i="2"/>
  <c r="U22" i="2"/>
  <c r="AC21" i="2"/>
  <c r="AB21" i="2"/>
  <c r="AA21" i="2"/>
  <c r="Z21" i="2"/>
  <c r="Y21" i="2"/>
  <c r="X21" i="2"/>
  <c r="W21" i="2"/>
  <c r="V21" i="2"/>
  <c r="U21" i="2"/>
  <c r="AC20" i="2"/>
  <c r="AB20" i="2"/>
  <c r="AA20" i="2"/>
  <c r="Z20" i="2"/>
  <c r="Y20" i="2"/>
  <c r="X20" i="2"/>
  <c r="W20" i="2"/>
  <c r="V20" i="2"/>
  <c r="U20" i="2"/>
  <c r="AC19" i="2"/>
  <c r="AB19" i="2"/>
  <c r="AA19" i="2"/>
  <c r="Z19" i="2"/>
  <c r="Y19" i="2"/>
  <c r="X19" i="2"/>
  <c r="W19" i="2"/>
  <c r="V19" i="2"/>
  <c r="U19" i="2"/>
  <c r="AC18" i="2"/>
  <c r="AB18" i="2"/>
  <c r="AA18" i="2"/>
  <c r="Z18" i="2"/>
  <c r="Y18" i="2"/>
  <c r="X18" i="2"/>
  <c r="W18" i="2"/>
  <c r="V18" i="2"/>
  <c r="U18" i="2"/>
  <c r="AC17" i="2"/>
  <c r="AB17" i="2"/>
  <c r="AA17" i="2"/>
  <c r="Z17" i="2"/>
  <c r="Y17" i="2"/>
  <c r="X17" i="2"/>
  <c r="W17" i="2"/>
  <c r="V17" i="2"/>
  <c r="U17" i="2"/>
  <c r="AC16" i="2"/>
  <c r="AB16" i="2"/>
  <c r="AA16" i="2"/>
  <c r="Z16" i="2"/>
  <c r="Y16" i="2"/>
  <c r="X16" i="2"/>
  <c r="W16" i="2"/>
  <c r="V16" i="2"/>
  <c r="U16" i="2"/>
  <c r="AC15" i="2"/>
  <c r="AB15" i="2"/>
  <c r="AA15" i="2"/>
  <c r="Z15" i="2"/>
  <c r="Y15" i="2"/>
  <c r="X15" i="2"/>
  <c r="W15" i="2"/>
  <c r="V15" i="2"/>
  <c r="U15" i="2"/>
  <c r="AC14" i="2"/>
  <c r="AB14" i="2"/>
  <c r="AA14" i="2"/>
  <c r="Z14" i="2"/>
  <c r="Y14" i="2"/>
  <c r="X14" i="2"/>
  <c r="W14" i="2"/>
  <c r="V14" i="2"/>
  <c r="U14" i="2"/>
  <c r="AC13" i="2"/>
  <c r="AB13" i="2"/>
  <c r="AA13" i="2"/>
  <c r="Z13" i="2"/>
  <c r="Y13" i="2"/>
  <c r="X13" i="2"/>
  <c r="W13" i="2"/>
  <c r="V13" i="2"/>
  <c r="U13" i="2"/>
  <c r="AC12" i="2"/>
  <c r="AB12" i="2"/>
  <c r="AA12" i="2"/>
  <c r="Z12" i="2"/>
  <c r="Y12" i="2"/>
  <c r="X12" i="2"/>
  <c r="W12" i="2"/>
  <c r="V12" i="2"/>
  <c r="U12" i="2"/>
  <c r="AC11" i="2"/>
  <c r="AB11" i="2"/>
  <c r="AA11" i="2"/>
  <c r="Z11" i="2"/>
  <c r="Y11" i="2"/>
  <c r="X11" i="2"/>
  <c r="W11" i="2"/>
  <c r="V11" i="2"/>
  <c r="U11" i="2"/>
  <c r="AC10" i="2"/>
  <c r="AB10" i="2"/>
  <c r="AA10" i="2"/>
  <c r="Z10" i="2"/>
  <c r="Y10" i="2"/>
  <c r="X10" i="2"/>
  <c r="W10" i="2"/>
  <c r="V10" i="2"/>
  <c r="U10" i="2"/>
  <c r="AC9" i="2"/>
  <c r="AB9" i="2"/>
  <c r="AA9" i="2"/>
  <c r="Z9" i="2"/>
  <c r="Y9" i="2"/>
  <c r="X9" i="2"/>
  <c r="W9" i="2"/>
  <c r="V9" i="2"/>
  <c r="U9" i="2"/>
  <c r="AC8" i="2"/>
  <c r="AB8" i="2"/>
  <c r="AA8" i="2"/>
  <c r="Z8" i="2"/>
  <c r="Y8" i="2"/>
  <c r="X8" i="2"/>
  <c r="W8" i="2"/>
  <c r="V8" i="2"/>
  <c r="U8" i="2"/>
  <c r="AC7" i="2"/>
  <c r="AB7" i="2"/>
  <c r="AA7" i="2"/>
  <c r="Z7" i="2"/>
  <c r="Y7" i="2"/>
  <c r="X7" i="2"/>
  <c r="W7" i="2"/>
  <c r="V7" i="2"/>
  <c r="U7" i="2"/>
  <c r="AC6" i="2"/>
  <c r="AB6" i="2"/>
  <c r="AA6" i="2"/>
  <c r="Z6" i="2"/>
  <c r="Y6" i="2"/>
  <c r="X6" i="2"/>
  <c r="W6" i="2"/>
  <c r="V6" i="2"/>
  <c r="U6" i="2"/>
  <c r="AC5" i="2"/>
  <c r="AB5" i="2"/>
  <c r="AA5" i="2"/>
  <c r="Z5" i="2"/>
  <c r="Y5" i="2"/>
  <c r="X5" i="2"/>
  <c r="W5" i="2"/>
  <c r="V5" i="2"/>
  <c r="U5" i="2"/>
  <c r="AB183" i="2" l="1"/>
  <c r="T183" i="2"/>
  <c r="AC183" i="2" s="1"/>
  <c r="U183" i="2"/>
  <c r="Y183" i="2"/>
  <c r="Z183" i="2"/>
  <c r="AA183" i="2"/>
  <c r="X183" i="2"/>
  <c r="W183" i="2"/>
  <c r="V183" i="2"/>
</calcChain>
</file>

<file path=xl/sharedStrings.xml><?xml version="1.0" encoding="utf-8"?>
<sst xmlns="http://schemas.openxmlformats.org/spreadsheetml/2006/main" count="404" uniqueCount="253">
  <si>
    <t>COUNTY</t>
  </si>
  <si>
    <t>DISTRICT</t>
  </si>
  <si>
    <t>PROPERTY
 TAXES</t>
  </si>
  <si>
    <t>SPECIFIC OWNERSHIP TAXES</t>
  </si>
  <si>
    <t>STATE SHARE</t>
  </si>
  <si>
    <t>CATEGORICAL BUYOUT</t>
  </si>
  <si>
    <t>CHANGE IN FUNDED PUPILS</t>
  </si>
  <si>
    <t>CHANGE IN FULLY FUNDED TOTAL PROGRAM</t>
  </si>
  <si>
    <t>CHANGE IN PROPERTY TAXES</t>
  </si>
  <si>
    <t>CHANGE IN SPECIFIC OWNERSHIP TAXES</t>
  </si>
  <si>
    <t>CHANGE IN STATE SHARE</t>
  </si>
  <si>
    <t>CHANGE IN CATEGORICAL BUYOUT</t>
  </si>
  <si>
    <t>CHANGE IN PER PUPIL FUNDING</t>
  </si>
  <si>
    <t>M + N</t>
  </si>
  <si>
    <t>L - C</t>
  </si>
  <si>
    <t>M - D</t>
  </si>
  <si>
    <t>N - E</t>
  </si>
  <si>
    <t>O - F</t>
  </si>
  <si>
    <t>P  - G</t>
  </si>
  <si>
    <t>Q - H</t>
  </si>
  <si>
    <t>R - I</t>
  </si>
  <si>
    <t>S - J</t>
  </si>
  <si>
    <t>T - K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</si>
  <si>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</si>
  <si>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</si>
  <si>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</si>
  <si>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</si>
  <si>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</si>
  <si>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</si>
  <si>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</si>
  <si>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</si>
  <si>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</si>
  <si>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</si>
  <si>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</si>
  <si>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</si>
  <si>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</si>
  <si>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</si>
  <si>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</si>
  <si>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</si>
  <si>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</si>
  <si>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</si>
  <si>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</si>
  <si>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</si>
  <si>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</si>
  <si>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</si>
  <si>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</si>
  <si>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</si>
  <si>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</si>
  <si>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</si>
  <si>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</si>
  <si>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</si>
  <si>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</si>
  <si>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</si>
  <si>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</si>
  <si>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</si>
  <si>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</si>
  <si>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</si>
  <si>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</si>
  <si>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</si>
  <si>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</si>
  <si>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</si>
  <si>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</si>
  <si>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</si>
  <si>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</si>
  <si>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</si>
  <si>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</si>
  <si>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</si>
  <si>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</si>
  <si>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</si>
  <si>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</si>
  <si>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</si>
  <si>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</si>
  <si>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</si>
  <si>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</si>
  <si>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</si>
  <si>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</si>
  <si>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</si>
  <si>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</si>
  <si>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</si>
  <si>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</si>
  <si>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</si>
  <si>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</si>
  <si>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</si>
  <si>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</si>
  <si>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</si>
  <si>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</si>
  <si>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</si>
  <si>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</si>
  <si>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</si>
  <si>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</si>
  <si>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</si>
  <si>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</si>
  <si>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</si>
  <si>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</si>
  <si>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</si>
  <si>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</si>
  <si>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</si>
  <si>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</si>
  <si>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</si>
  <si>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</si>
  <si>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</si>
  <si>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</si>
  <si>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</si>
  <si>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</si>
  <si>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</si>
  <si>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</si>
  <si>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</si>
  <si>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</si>
  <si>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</si>
  <si>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</si>
  <si>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</si>
  <si>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</si>
  <si>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</si>
  <si>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</si>
  <si>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</si>
  <si>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</si>
  <si>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</si>
  <si>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</si>
  <si>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</si>
  <si>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</si>
  <si>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</si>
  <si>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</si>
  <si>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</si>
  <si>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</si>
  <si>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</si>
  <si>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</si>
  <si>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</si>
  <si>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</si>
  <si>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</si>
  <si>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</si>
  <si>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</si>
  <si>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</si>
  <si>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</si>
  <si>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</si>
  <si>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</si>
  <si>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</si>
  <si>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</si>
  <si>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</si>
  <si>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</si>
  <si>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</si>
  <si>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</si>
  <si>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</si>
  <si>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</si>
  <si>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</si>
  <si>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</si>
  <si>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</si>
  <si>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</si>
  <si>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</si>
  <si>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</si>
  <si>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</si>
  <si>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</si>
  <si>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</si>
  <si>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</si>
  <si>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</si>
  <si>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</si>
  <si>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</si>
  <si>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</si>
  <si>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</si>
  <si>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</si>
  <si>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</si>
  <si>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</si>
  <si>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</si>
  <si>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</si>
  <si>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</si>
  <si>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</si>
  <si>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</si>
  <si>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</si>
  <si>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</si>
  <si>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</si>
  <si>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</si>
  <si>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</si>
  <si>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</si>
  <si>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</si>
  <si>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</si>
  <si>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</si>
  <si>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</si>
  <si>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</si>
  <si>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</si>
  <si>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</si>
  <si>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</si>
  <si>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</si>
  <si>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</si>
  <si>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</si>
  <si>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</si>
  <si>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</si>
  <si>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</si>
  <si>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</si>
  <si>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</si>
  <si>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</si>
  <si>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</si>
  <si>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</si>
  <si>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</si>
  <si>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</si>
  <si>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</si>
  <si>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</si>
  <si>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</si>
  <si>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</si>
  <si>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</si>
  <si>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</si>
  <si>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</si>
  <si>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</si>
  <si>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</si>
  <si>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</si>
  <si>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</si>
  <si>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</si>
  <si>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</si>
  <si>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</si>
  <si>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</si>
  <si>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</si>
  <si>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</si>
  <si>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</si>
  <si>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</si>
  <si>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</si>
  <si>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</si>
  <si>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</si>
  <si>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</si>
  <si>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</si>
  <si>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</si>
  <si>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</si>
  <si>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</si>
  <si>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</si>
  <si>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</si>
  <si>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</si>
  <si>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</si>
  <si>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</si>
  <si>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</si>
  <si>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</si>
  <si>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</si>
  <si>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</si>
  <si>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</si>
  <si>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</si>
  <si>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</si>
  <si>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</si>
  <si>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</si>
  <si>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TOTALS</t>
  </si>
  <si>
    <t xml:space="preserve"> </t>
  </si>
  <si>
    <t/>
  </si>
  <si>
    <t>CHANGE IN BUDGET STABILIZATION FACTOR</t>
  </si>
  <si>
    <t>CHANGE IN TOTAL PROGRAM AFTER BUDGET STABILIZATION FACTOR</t>
  </si>
  <si>
    <t>22-54-104(5)(g)(I)(H)</t>
  </si>
  <si>
    <t>2020-21 ESTIMATED FUNDED PUPIL COUNTS</t>
  </si>
  <si>
    <t xml:space="preserve">2020-21 ESTIMATED FULLY FUNDED TOTAL PROGRAM </t>
  </si>
  <si>
    <t>2020-21 ESTIMATED BUDGET STABILIZATION FACTOR</t>
  </si>
  <si>
    <t>2020-21 TOTAL PROGRAM AFTER BUDGET STABILIZATION FACTOR</t>
  </si>
  <si>
    <t>2020-21 ESTIMATED PER PUPIL FUNDING AFTER BUDGET STABILIZATION FACTOR</t>
  </si>
  <si>
    <t>2020-21 School Finance Act as Appropriated per HB20-1418</t>
  </si>
  <si>
    <t>2021-22 ESTIMATED FUNDED PUPIL COUNTS</t>
  </si>
  <si>
    <t xml:space="preserve">2021-22 ESTIMATED FULLY FUNDED TOTAL PROGRAM </t>
  </si>
  <si>
    <t>2021-22 ESTIMATED BUDGET STABILIZATION FACTOR</t>
  </si>
  <si>
    <t>2021-22 TOTAL PROGRAM AFTER BUDGET STABILIZATION FACTOR</t>
  </si>
  <si>
    <t>2021-22 Governor's Budget Request - November 2020</t>
  </si>
  <si>
    <t>Estimated Change - 2020-21 and 2021-22</t>
  </si>
  <si>
    <t>2021-22 ESTIMATED PER PUPIL FUNDING AFTER BUDGET STABILIZATION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</si>
</sst>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FDAD7"/>
        <bgColor indexed="64"/>
      </patternFill>
    </fill>
    <fill>
      <patternFill patternType="solid">
        <fgColor rgb="FFFFDB8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0" fontId="4" fillId="0" borderId="0"/>
    <xf numFmtId="40" fontId="4" fillId="0" borderId="0"/>
  </cellStyleXfs>
  <cellXfs count="38">
    <xf numFmtId="0" fontId="0" fillId="0" borderId="0" xfId="0"/>
    <xf numFmtId="164" fontId="0" fillId="0" borderId="0" xfId="1" applyNumberFormat="1" applyFont="1"/>
    <xf numFmtId="164" fontId="1" fillId="0" borderId="2" xfId="1" applyNumberFormat="1" applyFont="1" applyBorder="1" applyAlignment="1">
      <alignment horizontal="center" wrapText="1"/>
    </xf>
    <xf numFmtId="164" fontId="1" fillId="0" borderId="3" xfId="1" applyNumberFormat="1" applyFont="1" applyBorder="1" applyAlignment="1">
      <alignment horizontal="center" wrapText="1"/>
    </xf>
    <xf numFmtId="164" fontId="0" fillId="0" borderId="5" xfId="1" applyNumberFormat="1" applyFont="1" applyBorder="1"/>
    <xf numFmtId="165" fontId="0" fillId="0" borderId="0" xfId="1" applyNumberFormat="1" applyFont="1" applyFill="1"/>
    <xf numFmtId="165" fontId="2" fillId="0" borderId="0" xfId="1" applyNumberFormat="1" applyFont="1" applyBorder="1" applyAlignment="1"/>
    <xf numFmtId="165" fontId="0" fillId="0" borderId="0" xfId="1" applyNumberFormat="1" applyFont="1"/>
    <xf numFmtId="165" fontId="1" fillId="0" borderId="2" xfId="1" applyNumberFormat="1" applyFont="1" applyFill="1" applyBorder="1" applyAlignment="1">
      <alignment horizontal="center" wrapText="1"/>
    </xf>
    <xf numFmtId="165" fontId="1" fillId="0" borderId="2" xfId="1" applyNumberFormat="1" applyFont="1" applyBorder="1" applyAlignment="1">
      <alignment horizontal="center" wrapText="1"/>
    </xf>
    <xf numFmtId="165" fontId="1" fillId="0" borderId="0" xfId="1" applyNumberFormat="1" applyFont="1" applyAlignment="1">
      <alignment wrapText="1"/>
    </xf>
    <xf numFmtId="165" fontId="0" fillId="0" borderId="0" xfId="1" applyNumberFormat="1" applyFont="1" applyAlignment="1">
      <alignment horizontal="center" wrapText="1"/>
    </xf>
    <xf numFmtId="165" fontId="0" fillId="0" borderId="5" xfId="1" applyNumberFormat="1" applyFont="1" applyBorder="1"/>
    <xf numFmtId="165" fontId="0" fillId="0" borderId="0" xfId="1" applyNumberFormat="1" applyFont="1" applyAlignment="1">
      <alignment wrapText="1"/>
    </xf>
    <xf numFmtId="43" fontId="0" fillId="0" borderId="4" xfId="1" applyNumberFormat="1" applyFont="1" applyBorder="1"/>
    <xf numFmtId="43" fontId="0" fillId="0" borderId="0" xfId="1" applyNumberFormat="1" applyFont="1"/>
    <xf numFmtId="43" fontId="0" fillId="0" borderId="6" xfId="1" applyNumberFormat="1" applyFont="1" applyBorder="1"/>
    <xf numFmtId="43" fontId="1" fillId="0" borderId="2" xfId="1" applyNumberFormat="1" applyFont="1" applyFill="1" applyBorder="1" applyAlignment="1">
      <alignment horizontal="center" wrapText="1"/>
    </xf>
    <xf numFmtId="165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NumberFormat="1" applyFont="1" applyBorder="1"/>
    <xf numFmtId="165" fontId="0" fillId="0" borderId="3" xfId="1" applyNumberFormat="1" applyFont="1" applyBorder="1"/>
    <xf numFmtId="164" fontId="1" fillId="2" borderId="2" xfId="1" applyNumberFormat="1" applyFont="1" applyFill="1" applyBorder="1" applyAlignment="1">
      <alignment horizontal="center" wrapText="1"/>
    </xf>
    <xf numFmtId="165" fontId="1" fillId="2" borderId="2" xfId="1" applyNumberFormat="1" applyFont="1" applyFill="1" applyBorder="1" applyAlignment="1">
      <alignment horizontal="center" wrapText="1"/>
    </xf>
    <xf numFmtId="43" fontId="1" fillId="2" borderId="2" xfId="1" applyNumberFormat="1" applyFont="1" applyFill="1" applyBorder="1" applyAlignment="1">
      <alignment horizontal="center" wrapText="1"/>
    </xf>
    <xf numFmtId="164" fontId="1" fillId="2" borderId="3" xfId="1" applyNumberFormat="1" applyFont="1" applyFill="1" applyBorder="1" applyAlignment="1">
      <alignment horizontal="center" wrapText="1"/>
    </xf>
    <xf numFmtId="165" fontId="1" fillId="2" borderId="2" xfId="1" quotePrefix="1" applyNumberFormat="1" applyFont="1" applyFill="1" applyBorder="1" applyAlignment="1">
      <alignment horizontal="center" wrapText="1"/>
    </xf>
    <xf numFmtId="164" fontId="1" fillId="3" borderId="2" xfId="1" applyNumberFormat="1" applyFont="1" applyFill="1" applyBorder="1" applyAlignment="1">
      <alignment horizontal="center" wrapText="1"/>
    </xf>
    <xf numFmtId="165" fontId="1" fillId="3" borderId="2" xfId="1" applyNumberFormat="1" applyFont="1" applyFill="1" applyBorder="1" applyAlignment="1">
      <alignment horizontal="center" wrapText="1"/>
    </xf>
    <xf numFmtId="43" fontId="1" fillId="3" borderId="2" xfId="1" applyNumberFormat="1" applyFont="1" applyFill="1" applyBorder="1" applyAlignment="1">
      <alignment horizontal="center" wrapText="1"/>
    </xf>
    <xf numFmtId="164" fontId="1" fillId="3" borderId="3" xfId="1" applyNumberFormat="1" applyFont="1" applyFill="1" applyBorder="1" applyAlignment="1">
      <alignment horizontal="center" wrapText="1"/>
    </xf>
    <xf numFmtId="165" fontId="1" fillId="3" borderId="2" xfId="1" quotePrefix="1" applyNumberFormat="1" applyFont="1" applyFill="1" applyBorder="1" applyAlignment="1">
      <alignment horizontal="center" wrapText="1"/>
    </xf>
    <xf numFmtId="38" fontId="0" fillId="0" borderId="0" xfId="1" applyNumberFormat="1" applyFont="1"/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5" xfId="2" xr:uid="{00000000-0005-0000-0000-000002000000}"/>
    <cellStyle name="Normal 5 2" xfId="3" xr:uid="{00000000-0005-0000-0000-000003000000}"/>
  </cellStyles>
  <dxfs count="0"/>
  <tableStyles count="0" defaultTableStyle="TableStyleMedium9" defaultPivotStyle="PivotStyleLight16"/>
  <colors>
    <mruColors>
      <color rgb="FFFFDB81"/>
      <color rgb="FF5FDAD7"/>
      <color rgb="FF33CCCC"/>
      <color rgb="FFFFD261"/>
      <color rgb="FFFFC846"/>
      <color rgb="FF8FC6E8"/>
      <color rgb="FF488BC9"/>
      <color rgb="FFEF7521"/>
      <color rgb="FF95B6D2"/>
      <color rgb="FFFAAB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8"/>
  <sheetViews>
    <sheetView tabSelected="1" zoomScaleNormal="100" workbookViewId="0">
      <selection activeCell="A2" sqref="A2"/>
    </sheetView>
  </sheetViews>
  <sheetFormatPr defaultColWidth="9.1796875" defaultRowHeight="14.5" x14ac:dyDescent="0.35"/>
  <cols>
    <col min="1" max="1" width="12.81640625" style="7" customWidth="1"/>
    <col min="2" max="2" width="22.26953125" style="7" bestFit="1" customWidth="1"/>
    <col min="3" max="3" width="16.7265625" style="1" bestFit="1" customWidth="1"/>
    <col min="4" max="5" width="16.453125" style="7" customWidth="1"/>
    <col min="6" max="7" width="16.1796875" style="7" customWidth="1"/>
    <col min="8" max="8" width="16.7265625" style="7" bestFit="1" customWidth="1"/>
    <col min="9" max="9" width="17.1796875" style="7" bestFit="1" customWidth="1"/>
    <col min="10" max="10" width="16.26953125" style="7" customWidth="1"/>
    <col min="11" max="11" width="16.26953125" style="15" customWidth="1"/>
    <col min="12" max="12" width="16.1796875" style="1" customWidth="1"/>
    <col min="13" max="13" width="16.81640625" style="7" bestFit="1" customWidth="1"/>
    <col min="14" max="14" width="18.7265625" style="7" bestFit="1" customWidth="1"/>
    <col min="15" max="15" width="18.81640625" style="7" bestFit="1" customWidth="1"/>
    <col min="16" max="16" width="18.54296875" style="7" bestFit="1" customWidth="1"/>
    <col min="17" max="17" width="17.54296875" style="7" bestFit="1" customWidth="1"/>
    <col min="18" max="18" width="16.81640625" style="7" bestFit="1" customWidth="1"/>
    <col min="19" max="19" width="19" style="7" bestFit="1" customWidth="1"/>
    <col min="20" max="20" width="16.1796875" style="15" customWidth="1"/>
    <col min="21" max="21" width="13" style="1" customWidth="1"/>
    <col min="22" max="23" width="15.26953125" style="7" bestFit="1" customWidth="1"/>
    <col min="24" max="24" width="16" style="7" customWidth="1"/>
    <col min="25" max="25" width="15" style="7" customWidth="1"/>
    <col min="26" max="26" width="16.453125" style="7" bestFit="1" customWidth="1"/>
    <col min="27" max="27" width="17.1796875" style="7" bestFit="1" customWidth="1"/>
    <col min="28" max="28" width="16.453125" style="7" bestFit="1" customWidth="1"/>
    <col min="29" max="29" width="17.1796875" style="15" bestFit="1" customWidth="1"/>
    <col min="30" max="16384" width="9.1796875" style="7"/>
  </cols>
  <sheetData>
    <row r="1" spans="1:34" ht="84.75" customHeight="1" x14ac:dyDescent="0.6">
      <c r="A1" s="5"/>
      <c r="B1" s="5"/>
      <c r="C1" s="35" t="s">
        <v>245</v>
      </c>
      <c r="D1" s="35"/>
      <c r="E1" s="35"/>
      <c r="F1" s="35"/>
      <c r="G1" s="35"/>
      <c r="H1" s="35"/>
      <c r="I1" s="35"/>
      <c r="J1" s="35"/>
      <c r="K1" s="35"/>
      <c r="L1" s="36" t="s">
        <v>250</v>
      </c>
      <c r="M1" s="36"/>
      <c r="N1" s="36"/>
      <c r="O1" s="36"/>
      <c r="P1" s="36"/>
      <c r="Q1" s="36"/>
      <c r="R1" s="36"/>
      <c r="S1" s="36"/>
      <c r="T1" s="36"/>
      <c r="U1" s="37" t="s">
        <v>251</v>
      </c>
      <c r="V1" s="37"/>
      <c r="W1" s="37"/>
      <c r="X1" s="37"/>
      <c r="Y1" s="37"/>
      <c r="Z1" s="37"/>
      <c r="AA1" s="37"/>
      <c r="AB1" s="37"/>
      <c r="AC1" s="37"/>
      <c r="AD1" s="6"/>
      <c r="AE1" s="6"/>
      <c r="AF1" s="6"/>
      <c r="AG1" s="6"/>
      <c r="AH1" s="6"/>
    </row>
    <row r="2" spans="1:34" s="10" customFormat="1" ht="75" customHeight="1" x14ac:dyDescent="0.35">
      <c r="A2" s="8" t="s">
        <v>0</v>
      </c>
      <c r="B2" s="8" t="s">
        <v>1</v>
      </c>
      <c r="C2" s="27" t="s">
        <v>240</v>
      </c>
      <c r="D2" s="28" t="s">
        <v>241</v>
      </c>
      <c r="E2" s="28" t="s">
        <v>242</v>
      </c>
      <c r="F2" s="28" t="s">
        <v>243</v>
      </c>
      <c r="G2" s="28" t="s">
        <v>2</v>
      </c>
      <c r="H2" s="28" t="s">
        <v>3</v>
      </c>
      <c r="I2" s="28" t="s">
        <v>4</v>
      </c>
      <c r="J2" s="28" t="s">
        <v>5</v>
      </c>
      <c r="K2" s="29" t="s">
        <v>244</v>
      </c>
      <c r="L2" s="22" t="s">
        <v>246</v>
      </c>
      <c r="M2" s="23" t="s">
        <v>247</v>
      </c>
      <c r="N2" s="23" t="s">
        <v>248</v>
      </c>
      <c r="O2" s="23" t="s">
        <v>249</v>
      </c>
      <c r="P2" s="23" t="s">
        <v>2</v>
      </c>
      <c r="Q2" s="23" t="s">
        <v>3</v>
      </c>
      <c r="R2" s="23" t="s">
        <v>4</v>
      </c>
      <c r="S2" s="23" t="s">
        <v>5</v>
      </c>
      <c r="T2" s="24" t="s">
        <v>252</v>
      </c>
      <c r="U2" s="2" t="s">
        <v>6</v>
      </c>
      <c r="V2" s="9" t="s">
        <v>7</v>
      </c>
      <c r="W2" s="9" t="s">
        <v>237</v>
      </c>
      <c r="X2" s="9" t="s">
        <v>238</v>
      </c>
      <c r="Y2" s="8" t="s">
        <v>8</v>
      </c>
      <c r="Z2" s="8" t="s">
        <v>9</v>
      </c>
      <c r="AA2" s="8" t="s">
        <v>10</v>
      </c>
      <c r="AB2" s="8" t="s">
        <v>11</v>
      </c>
      <c r="AC2" s="17" t="s">
        <v>12</v>
      </c>
    </row>
    <row r="3" spans="1:34" s="11" customFormat="1" x14ac:dyDescent="0.35">
      <c r="A3" s="8"/>
      <c r="B3" s="8"/>
      <c r="C3" s="30"/>
      <c r="D3" s="31" t="s">
        <v>236</v>
      </c>
      <c r="E3" s="28"/>
      <c r="F3" s="28" t="s">
        <v>13</v>
      </c>
      <c r="G3" s="28"/>
      <c r="H3" s="28"/>
      <c r="I3" s="28"/>
      <c r="J3" s="28"/>
      <c r="K3" s="29"/>
      <c r="L3" s="25"/>
      <c r="M3" s="26" t="s">
        <v>236</v>
      </c>
      <c r="N3" s="23"/>
      <c r="O3" s="23" t="s">
        <v>13</v>
      </c>
      <c r="P3" s="23"/>
      <c r="Q3" s="23"/>
      <c r="R3" s="23"/>
      <c r="S3" s="23"/>
      <c r="T3" s="24"/>
      <c r="U3" s="3" t="s">
        <v>14</v>
      </c>
      <c r="V3" s="9" t="s">
        <v>15</v>
      </c>
      <c r="W3" s="9" t="s">
        <v>16</v>
      </c>
      <c r="X3" s="9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17" t="s">
        <v>22</v>
      </c>
    </row>
    <row r="4" spans="1:34" x14ac:dyDescent="0.35">
      <c r="A4" s="7" t="s">
        <v>23</v>
      </c>
      <c r="B4" s="7" t="s">
        <v>24</v>
      </c>
      <c r="C4" s="1">
        <v>8953.5</v>
      </c>
      <c r="D4" s="7">
        <v>83626008.150000006</v>
      </c>
      <c r="E4" s="32">
        <v>-11744891.648614241</v>
      </c>
      <c r="F4" s="7">
        <f>D4+E4</f>
        <v>71881116.501385763</v>
      </c>
      <c r="G4" s="7">
        <v>21564202.229599997</v>
      </c>
      <c r="H4" s="7">
        <v>1566175.82</v>
      </c>
      <c r="I4" s="7">
        <f>F4-G4-H4</f>
        <v>48750738.451785766</v>
      </c>
      <c r="J4" s="7">
        <v>0</v>
      </c>
      <c r="K4" s="14">
        <f>F4/C4</f>
        <v>8028.2701179857895</v>
      </c>
      <c r="L4" s="1">
        <v>9055.2000000000007</v>
      </c>
      <c r="M4" s="7">
        <v>86712771.629999995</v>
      </c>
      <c r="N4" s="32">
        <v>-5798651.7317662928</v>
      </c>
      <c r="O4" s="7">
        <f>ROUND(M4+N4,0)</f>
        <v>80914120</v>
      </c>
      <c r="P4" s="7">
        <v>21564202.23</v>
      </c>
      <c r="Q4" s="7">
        <v>1474334.05</v>
      </c>
      <c r="R4" s="7">
        <f>O4-P4-Q4</f>
        <v>57875583.719999999</v>
      </c>
      <c r="S4" s="7">
        <v>0</v>
      </c>
      <c r="T4" s="14">
        <f>ROUND(O4/L4,)</f>
        <v>8936</v>
      </c>
      <c r="U4" s="1">
        <f t="shared" ref="U4:AC32" si="0">L4-C4</f>
        <v>101.70000000000073</v>
      </c>
      <c r="V4" s="7">
        <f t="shared" si="0"/>
        <v>3086763.4799999893</v>
      </c>
      <c r="W4" s="7">
        <f t="shared" si="0"/>
        <v>5946239.916847948</v>
      </c>
      <c r="X4" s="7">
        <f t="shared" si="0"/>
        <v>9033003.4986142367</v>
      </c>
      <c r="Y4" s="7">
        <f t="shared" si="0"/>
        <v>4.0000304579734802E-4</v>
      </c>
      <c r="Z4" s="7">
        <f t="shared" si="0"/>
        <v>-91841.770000000019</v>
      </c>
      <c r="AA4" s="7">
        <f t="shared" si="0"/>
        <v>9124845.2682142332</v>
      </c>
      <c r="AB4" s="7">
        <f t="shared" si="0"/>
        <v>0</v>
      </c>
      <c r="AC4" s="14">
        <f t="shared" si="0"/>
        <v>907.72988201421049</v>
      </c>
    </row>
    <row r="5" spans="1:34" x14ac:dyDescent="0.35">
      <c r="A5" s="7" t="s">
        <v>23</v>
      </c>
      <c r="B5" s="7" t="s">
        <v>25</v>
      </c>
      <c r="C5" s="1">
        <v>41942.300000000003</v>
      </c>
      <c r="D5" s="7">
        <v>385177210.22000003</v>
      </c>
      <c r="E5" s="32">
        <v>-54096383.405446693</v>
      </c>
      <c r="F5" s="7">
        <f t="shared" ref="F5:F68" si="1">D5+E5</f>
        <v>331080826.81455332</v>
      </c>
      <c r="G5" s="7">
        <v>84330798.461999997</v>
      </c>
      <c r="H5" s="7">
        <v>5582763.0700000003</v>
      </c>
      <c r="I5" s="7">
        <f t="shared" ref="I5:I68" si="2">F5-G5-H5</f>
        <v>241167265.28255332</v>
      </c>
      <c r="J5" s="7">
        <v>0</v>
      </c>
      <c r="K5" s="14">
        <f t="shared" ref="K5:K68" si="3">F5/C5</f>
        <v>7893.7212984159978</v>
      </c>
      <c r="L5" s="1">
        <v>41735.9</v>
      </c>
      <c r="M5" s="7">
        <v>392783647.75</v>
      </c>
      <c r="N5" s="32">
        <v>-26266206.654695757</v>
      </c>
      <c r="O5" s="7">
        <f t="shared" ref="O5:O68" si="4">ROUND(M5+N5,0)</f>
        <v>366517441</v>
      </c>
      <c r="P5" s="7">
        <v>84330798.459999993</v>
      </c>
      <c r="Q5" s="7">
        <v>5255385.51</v>
      </c>
      <c r="R5" s="7">
        <f t="shared" ref="R5:R68" si="5">O5-P5-Q5</f>
        <v>276931257.03000003</v>
      </c>
      <c r="S5" s="7">
        <v>0</v>
      </c>
      <c r="T5" s="14">
        <f t="shared" ref="T5:T68" si="6">O5/L5</f>
        <v>8781.8267007540271</v>
      </c>
      <c r="U5" s="1">
        <f t="shared" si="0"/>
        <v>-206.40000000000146</v>
      </c>
      <c r="V5" s="7">
        <f t="shared" si="0"/>
        <v>7606437.5299999714</v>
      </c>
      <c r="W5" s="7">
        <f t="shared" si="0"/>
        <v>27830176.750750937</v>
      </c>
      <c r="X5" s="7">
        <f t="shared" si="0"/>
        <v>35436614.18544668</v>
      </c>
      <c r="Y5" s="7">
        <f t="shared" si="0"/>
        <v>-2.0000040531158447E-3</v>
      </c>
      <c r="Z5" s="7">
        <f t="shared" si="0"/>
        <v>-327377.56000000052</v>
      </c>
      <c r="AA5" s="7">
        <f t="shared" si="0"/>
        <v>35763991.747446716</v>
      </c>
      <c r="AB5" s="7">
        <f t="shared" si="0"/>
        <v>0</v>
      </c>
      <c r="AC5" s="14">
        <f t="shared" si="0"/>
        <v>888.10540233802931</v>
      </c>
      <c r="AD5" s="7" t="s">
        <v>235</v>
      </c>
    </row>
    <row r="6" spans="1:34" x14ac:dyDescent="0.35">
      <c r="A6" s="7" t="s">
        <v>23</v>
      </c>
      <c r="B6" s="7" t="s">
        <v>26</v>
      </c>
      <c r="C6" s="1">
        <v>7316.3</v>
      </c>
      <c r="D6" s="7">
        <v>72939548.920000002</v>
      </c>
      <c r="E6" s="32">
        <v>-10244027.162310483</v>
      </c>
      <c r="F6" s="7">
        <f t="shared" si="1"/>
        <v>62695521.757689521</v>
      </c>
      <c r="G6" s="7">
        <v>21629164.872975998</v>
      </c>
      <c r="H6" s="7">
        <v>1600694.34</v>
      </c>
      <c r="I6" s="7">
        <f t="shared" si="2"/>
        <v>39465662.54471352</v>
      </c>
      <c r="J6" s="7">
        <v>0</v>
      </c>
      <c r="K6" s="14">
        <f t="shared" si="3"/>
        <v>8569.2934622267421</v>
      </c>
      <c r="L6" s="1">
        <v>7044.8</v>
      </c>
      <c r="M6" s="7">
        <v>72032348.519999996</v>
      </c>
      <c r="N6" s="32">
        <v>-4816943.2787935808</v>
      </c>
      <c r="O6" s="7">
        <f t="shared" si="4"/>
        <v>67215405</v>
      </c>
      <c r="P6" s="7">
        <v>21629164.870000001</v>
      </c>
      <c r="Q6" s="7">
        <v>1506828.38</v>
      </c>
      <c r="R6" s="7">
        <f t="shared" si="5"/>
        <v>44079411.749999993</v>
      </c>
      <c r="S6" s="7">
        <v>0</v>
      </c>
      <c r="T6" s="14">
        <f t="shared" si="6"/>
        <v>9541.1374347036108</v>
      </c>
      <c r="U6" s="1">
        <f t="shared" si="0"/>
        <v>-271.5</v>
      </c>
      <c r="V6" s="7">
        <f t="shared" si="0"/>
        <v>-907200.40000000596</v>
      </c>
      <c r="W6" s="7">
        <f t="shared" si="0"/>
        <v>5427083.8835169021</v>
      </c>
      <c r="X6" s="7">
        <f t="shared" si="0"/>
        <v>4519883.2423104793</v>
      </c>
      <c r="Y6" s="7">
        <f t="shared" si="0"/>
        <v>-2.9759965837001801E-3</v>
      </c>
      <c r="Z6" s="7">
        <f t="shared" si="0"/>
        <v>-93865.960000000196</v>
      </c>
      <c r="AA6" s="7">
        <f t="shared" si="0"/>
        <v>4613749.205286473</v>
      </c>
      <c r="AB6" s="7">
        <f t="shared" si="0"/>
        <v>0</v>
      </c>
      <c r="AC6" s="14">
        <f t="shared" si="0"/>
        <v>971.84397247686866</v>
      </c>
    </row>
    <row r="7" spans="1:34" x14ac:dyDescent="0.35">
      <c r="A7" s="7" t="s">
        <v>23</v>
      </c>
      <c r="B7" s="7" t="s">
        <v>27</v>
      </c>
      <c r="C7" s="1">
        <v>19978.400000000001</v>
      </c>
      <c r="D7" s="7">
        <v>181194493.93000001</v>
      </c>
      <c r="E7" s="32">
        <v>-25447940.725762609</v>
      </c>
      <c r="F7" s="7">
        <f t="shared" si="1"/>
        <v>155746553.2042374</v>
      </c>
      <c r="G7" s="7">
        <v>50196246.226470001</v>
      </c>
      <c r="H7" s="7">
        <v>3004575.61</v>
      </c>
      <c r="I7" s="7">
        <f t="shared" si="2"/>
        <v>102545731.36776741</v>
      </c>
      <c r="J7" s="7">
        <v>0</v>
      </c>
      <c r="K7" s="14">
        <f t="shared" si="3"/>
        <v>7795.7470670442772</v>
      </c>
      <c r="L7" s="1">
        <v>20513.599999999999</v>
      </c>
      <c r="M7" s="7">
        <v>190720952.37</v>
      </c>
      <c r="N7" s="32">
        <v>-12753881.117574621</v>
      </c>
      <c r="O7" s="7">
        <f t="shared" si="4"/>
        <v>177967071</v>
      </c>
      <c r="P7" s="7">
        <v>50196246.229999997</v>
      </c>
      <c r="Q7" s="7">
        <v>2828384.96</v>
      </c>
      <c r="R7" s="7">
        <f t="shared" si="5"/>
        <v>124942439.81000002</v>
      </c>
      <c r="S7" s="7">
        <v>0</v>
      </c>
      <c r="T7" s="14">
        <f t="shared" si="6"/>
        <v>8675.5650397784884</v>
      </c>
      <c r="U7" s="1">
        <f t="shared" si="0"/>
        <v>535.19999999999709</v>
      </c>
      <c r="V7" s="7">
        <f t="shared" si="0"/>
        <v>9526458.4399999976</v>
      </c>
      <c r="W7" s="7">
        <f t="shared" si="0"/>
        <v>12694059.608187988</v>
      </c>
      <c r="X7" s="7">
        <f t="shared" si="0"/>
        <v>22220517.795762599</v>
      </c>
      <c r="Y7" s="7">
        <f t="shared" si="0"/>
        <v>3.5299956798553467E-3</v>
      </c>
      <c r="Z7" s="7">
        <f t="shared" si="0"/>
        <v>-176190.64999999991</v>
      </c>
      <c r="AA7" s="7">
        <f t="shared" si="0"/>
        <v>22396708.442232609</v>
      </c>
      <c r="AB7" s="7">
        <f t="shared" si="0"/>
        <v>0</v>
      </c>
      <c r="AC7" s="14">
        <f t="shared" si="0"/>
        <v>879.81797273421125</v>
      </c>
    </row>
    <row r="8" spans="1:34" x14ac:dyDescent="0.35">
      <c r="A8" s="7" t="s">
        <v>23</v>
      </c>
      <c r="B8" s="7" t="s">
        <v>28</v>
      </c>
      <c r="C8" s="1">
        <v>1098</v>
      </c>
      <c r="D8" s="7">
        <v>10670351.630000001</v>
      </c>
      <c r="E8" s="32">
        <v>-1498602.2473077278</v>
      </c>
      <c r="F8" s="7">
        <f t="shared" si="1"/>
        <v>9171749.3826922737</v>
      </c>
      <c r="G8" s="7">
        <v>5418874.0171449995</v>
      </c>
      <c r="H8" s="7">
        <v>287984.68</v>
      </c>
      <c r="I8" s="7">
        <f t="shared" si="2"/>
        <v>3464890.6855472741</v>
      </c>
      <c r="J8" s="7">
        <v>0</v>
      </c>
      <c r="K8" s="14">
        <f t="shared" si="3"/>
        <v>8353.1415142916885</v>
      </c>
      <c r="L8" s="1">
        <v>1113</v>
      </c>
      <c r="M8" s="7">
        <v>11079664.68</v>
      </c>
      <c r="N8" s="32">
        <v>-740918.73176666256</v>
      </c>
      <c r="O8" s="7">
        <f t="shared" si="4"/>
        <v>10338746</v>
      </c>
      <c r="P8" s="7">
        <v>5418874.0199999996</v>
      </c>
      <c r="Q8" s="7">
        <v>271097.03999999998</v>
      </c>
      <c r="R8" s="7">
        <f t="shared" si="5"/>
        <v>4648774.9400000004</v>
      </c>
      <c r="S8" s="7">
        <v>0</v>
      </c>
      <c r="T8" s="14">
        <f t="shared" si="6"/>
        <v>9289.0799640610967</v>
      </c>
      <c r="U8" s="1">
        <f t="shared" si="0"/>
        <v>15</v>
      </c>
      <c r="V8" s="7">
        <f t="shared" si="0"/>
        <v>409313.04999999888</v>
      </c>
      <c r="W8" s="7">
        <f t="shared" si="0"/>
        <v>757683.51554106525</v>
      </c>
      <c r="X8" s="7">
        <f t="shared" si="0"/>
        <v>1166996.6173077263</v>
      </c>
      <c r="Y8" s="7">
        <f t="shared" si="0"/>
        <v>2.8550000861287117E-3</v>
      </c>
      <c r="Z8" s="7">
        <f t="shared" si="0"/>
        <v>-16887.640000000014</v>
      </c>
      <c r="AA8" s="7">
        <f t="shared" si="0"/>
        <v>1183884.2544527263</v>
      </c>
      <c r="AB8" s="7">
        <f t="shared" si="0"/>
        <v>0</v>
      </c>
      <c r="AC8" s="14">
        <f t="shared" si="0"/>
        <v>935.93844976940818</v>
      </c>
    </row>
    <row r="9" spans="1:34" x14ac:dyDescent="0.35">
      <c r="A9" s="7" t="s">
        <v>23</v>
      </c>
      <c r="B9" s="7" t="s">
        <v>29</v>
      </c>
      <c r="C9" s="1">
        <v>1045.4000000000001</v>
      </c>
      <c r="D9" s="7">
        <v>10014585.43</v>
      </c>
      <c r="E9" s="32">
        <v>-1406502.8737251863</v>
      </c>
      <c r="F9" s="7">
        <f t="shared" si="1"/>
        <v>8608082.5562748127</v>
      </c>
      <c r="G9" s="7">
        <v>2889281.6910000001</v>
      </c>
      <c r="H9" s="7">
        <v>223266.16</v>
      </c>
      <c r="I9" s="7">
        <f t="shared" si="2"/>
        <v>5495534.7052748129</v>
      </c>
      <c r="J9" s="7">
        <v>0</v>
      </c>
      <c r="K9" s="14">
        <f t="shared" si="3"/>
        <v>8234.2477102303546</v>
      </c>
      <c r="L9" s="1">
        <v>1052</v>
      </c>
      <c r="M9" s="7">
        <v>10327455.99</v>
      </c>
      <c r="N9" s="32">
        <v>-690617.07330359588</v>
      </c>
      <c r="O9" s="7">
        <f t="shared" si="4"/>
        <v>9636839</v>
      </c>
      <c r="P9" s="7">
        <v>2889281.69</v>
      </c>
      <c r="Q9" s="7">
        <v>210173.66</v>
      </c>
      <c r="R9" s="7">
        <f t="shared" si="5"/>
        <v>6537383.6500000004</v>
      </c>
      <c r="S9" s="7">
        <v>0</v>
      </c>
      <c r="T9" s="14">
        <f t="shared" si="6"/>
        <v>9160.4933460076045</v>
      </c>
      <c r="U9" s="1">
        <f t="shared" si="0"/>
        <v>6.5999999999999091</v>
      </c>
      <c r="V9" s="7">
        <f t="shared" si="0"/>
        <v>312870.56000000052</v>
      </c>
      <c r="W9" s="7">
        <f t="shared" si="0"/>
        <v>715885.80042159045</v>
      </c>
      <c r="X9" s="7">
        <f t="shared" si="0"/>
        <v>1028756.4437251873</v>
      </c>
      <c r="Y9" s="7">
        <f t="shared" si="0"/>
        <v>-1.0000001639127731E-3</v>
      </c>
      <c r="Z9" s="7">
        <f t="shared" si="0"/>
        <v>-13092.5</v>
      </c>
      <c r="AA9" s="7">
        <f t="shared" si="0"/>
        <v>1041848.9447251875</v>
      </c>
      <c r="AB9" s="7">
        <f t="shared" si="0"/>
        <v>0</v>
      </c>
      <c r="AC9" s="14">
        <f t="shared" si="0"/>
        <v>926.24563577724984</v>
      </c>
    </row>
    <row r="10" spans="1:34" x14ac:dyDescent="0.35">
      <c r="A10" s="7" t="s">
        <v>23</v>
      </c>
      <c r="B10" s="7" t="s">
        <v>30</v>
      </c>
      <c r="C10" s="1">
        <v>10046.299999999999</v>
      </c>
      <c r="D10" s="7">
        <v>100114316.22</v>
      </c>
      <c r="E10" s="32">
        <v>-14060599.357677259</v>
      </c>
      <c r="F10" s="7">
        <f t="shared" si="1"/>
        <v>86053716.862322748</v>
      </c>
      <c r="G10" s="7">
        <v>23074284.024</v>
      </c>
      <c r="H10" s="7">
        <v>1452025.08</v>
      </c>
      <c r="I10" s="7">
        <f t="shared" si="2"/>
        <v>61527407.758322746</v>
      </c>
      <c r="J10" s="7">
        <v>0</v>
      </c>
      <c r="K10" s="14">
        <f t="shared" si="3"/>
        <v>8565.7124376459742</v>
      </c>
      <c r="L10" s="1">
        <v>9843.6</v>
      </c>
      <c r="M10" s="7">
        <v>100646556.62</v>
      </c>
      <c r="N10" s="32">
        <v>-6730431.0411289446</v>
      </c>
      <c r="O10" s="7">
        <f t="shared" si="4"/>
        <v>93916126</v>
      </c>
      <c r="P10" s="7">
        <v>23074284.02</v>
      </c>
      <c r="Q10" s="7">
        <v>1366877.2</v>
      </c>
      <c r="R10" s="7">
        <f t="shared" si="5"/>
        <v>69474964.780000001</v>
      </c>
      <c r="S10" s="7">
        <v>0</v>
      </c>
      <c r="T10" s="14">
        <f t="shared" si="6"/>
        <v>9540.8311999674916</v>
      </c>
      <c r="U10" s="1">
        <f t="shared" si="0"/>
        <v>-202.69999999999891</v>
      </c>
      <c r="V10" s="7">
        <f t="shared" si="0"/>
        <v>532240.40000000596</v>
      </c>
      <c r="W10" s="7">
        <f t="shared" si="0"/>
        <v>7330168.3165483139</v>
      </c>
      <c r="X10" s="7">
        <f t="shared" si="0"/>
        <v>7862409.1376772523</v>
      </c>
      <c r="Y10" s="7">
        <f t="shared" si="0"/>
        <v>-4.0000006556510925E-3</v>
      </c>
      <c r="Z10" s="7">
        <f t="shared" si="0"/>
        <v>-85147.880000000121</v>
      </c>
      <c r="AA10" s="7">
        <f t="shared" si="0"/>
        <v>7947557.0216772556</v>
      </c>
      <c r="AB10" s="7">
        <f t="shared" si="0"/>
        <v>0</v>
      </c>
      <c r="AC10" s="14">
        <f t="shared" si="0"/>
        <v>975.11876232151735</v>
      </c>
    </row>
    <row r="11" spans="1:34" x14ac:dyDescent="0.35">
      <c r="A11" s="7" t="s">
        <v>31</v>
      </c>
      <c r="B11" s="7" t="s">
        <v>31</v>
      </c>
      <c r="C11" s="1">
        <v>2464.5</v>
      </c>
      <c r="D11" s="7">
        <v>22558838.559999999</v>
      </c>
      <c r="E11" s="32">
        <v>-3168286.0448215818</v>
      </c>
      <c r="F11" s="7">
        <f t="shared" si="1"/>
        <v>19390552.515178416</v>
      </c>
      <c r="G11" s="7">
        <v>4002495.1740000001</v>
      </c>
      <c r="H11" s="7">
        <v>506300.5</v>
      </c>
      <c r="I11" s="7">
        <f t="shared" si="2"/>
        <v>14881756.841178415</v>
      </c>
      <c r="J11" s="7">
        <v>0</v>
      </c>
      <c r="K11" s="14">
        <f t="shared" si="3"/>
        <v>7867.9458369561435</v>
      </c>
      <c r="L11" s="1">
        <v>2515.5</v>
      </c>
      <c r="M11" s="7">
        <v>23590979.43</v>
      </c>
      <c r="N11" s="32">
        <v>-1577574.6888766875</v>
      </c>
      <c r="O11" s="7">
        <f t="shared" si="4"/>
        <v>22013405</v>
      </c>
      <c r="P11" s="7">
        <v>4002495.17</v>
      </c>
      <c r="Q11" s="7">
        <v>476610.64</v>
      </c>
      <c r="R11" s="7">
        <f t="shared" si="5"/>
        <v>17534299.189999998</v>
      </c>
      <c r="S11" s="7">
        <v>0</v>
      </c>
      <c r="T11" s="14">
        <f t="shared" si="6"/>
        <v>8751.1051480818915</v>
      </c>
      <c r="U11" s="1">
        <f t="shared" si="0"/>
        <v>51</v>
      </c>
      <c r="V11" s="7">
        <f t="shared" si="0"/>
        <v>1032140.870000001</v>
      </c>
      <c r="W11" s="7">
        <f t="shared" si="0"/>
        <v>1590711.3559448943</v>
      </c>
      <c r="X11" s="7">
        <f t="shared" si="0"/>
        <v>2622852.4848215841</v>
      </c>
      <c r="Y11" s="7">
        <f t="shared" si="0"/>
        <v>-4.0000001899898052E-3</v>
      </c>
      <c r="Z11" s="7">
        <f t="shared" si="0"/>
        <v>-29689.859999999986</v>
      </c>
      <c r="AA11" s="7">
        <f t="shared" si="0"/>
        <v>2652542.3488215823</v>
      </c>
      <c r="AB11" s="7">
        <f t="shared" si="0"/>
        <v>0</v>
      </c>
      <c r="AC11" s="14">
        <f t="shared" si="0"/>
        <v>883.15931112574799</v>
      </c>
    </row>
    <row r="12" spans="1:34" x14ac:dyDescent="0.35">
      <c r="A12" s="7" t="s">
        <v>31</v>
      </c>
      <c r="B12" s="7" t="s">
        <v>32</v>
      </c>
      <c r="C12" s="1">
        <v>284.7</v>
      </c>
      <c r="D12" s="7">
        <v>3571755.89</v>
      </c>
      <c r="E12" s="32">
        <v>-501636.83346099936</v>
      </c>
      <c r="F12" s="7">
        <f t="shared" si="1"/>
        <v>3070119.0565390009</v>
      </c>
      <c r="G12" s="7">
        <v>1127004.9750000001</v>
      </c>
      <c r="H12" s="7">
        <v>119354.04</v>
      </c>
      <c r="I12" s="7">
        <f t="shared" si="2"/>
        <v>1823760.0415390008</v>
      </c>
      <c r="J12" s="7">
        <v>0</v>
      </c>
      <c r="K12" s="14">
        <f t="shared" si="3"/>
        <v>10783.698828728489</v>
      </c>
      <c r="L12" s="1">
        <v>277.89999999999998</v>
      </c>
      <c r="M12" s="7">
        <v>3594570.78</v>
      </c>
      <c r="N12" s="32">
        <v>-240375.94101296421</v>
      </c>
      <c r="O12" s="7">
        <f t="shared" si="4"/>
        <v>3354195</v>
      </c>
      <c r="P12" s="7">
        <v>1127004.98</v>
      </c>
      <c r="Q12" s="7">
        <v>112355.03</v>
      </c>
      <c r="R12" s="7">
        <f t="shared" si="5"/>
        <v>2114834.9900000002</v>
      </c>
      <c r="S12" s="7">
        <v>0</v>
      </c>
      <c r="T12" s="14">
        <f t="shared" si="6"/>
        <v>12069.791291831594</v>
      </c>
      <c r="U12" s="1">
        <f t="shared" si="0"/>
        <v>-6.8000000000000114</v>
      </c>
      <c r="V12" s="7">
        <f t="shared" si="0"/>
        <v>22814.889999999665</v>
      </c>
      <c r="W12" s="7">
        <f t="shared" si="0"/>
        <v>261260.89244803516</v>
      </c>
      <c r="X12" s="7">
        <f t="shared" si="0"/>
        <v>284075.94346099906</v>
      </c>
      <c r="Y12" s="7">
        <f t="shared" si="0"/>
        <v>4.999999888241291E-3</v>
      </c>
      <c r="Z12" s="7">
        <f t="shared" si="0"/>
        <v>-6999.0099999999948</v>
      </c>
      <c r="AA12" s="7">
        <f t="shared" si="0"/>
        <v>291074.94846099941</v>
      </c>
      <c r="AB12" s="7">
        <f t="shared" si="0"/>
        <v>0</v>
      </c>
      <c r="AC12" s="14">
        <f t="shared" si="0"/>
        <v>1286.0924631031048</v>
      </c>
    </row>
    <row r="13" spans="1:34" x14ac:dyDescent="0.35">
      <c r="A13" s="7" t="s">
        <v>33</v>
      </c>
      <c r="B13" s="7" t="s">
        <v>34</v>
      </c>
      <c r="C13" s="1">
        <v>2570.9</v>
      </c>
      <c r="D13" s="7">
        <v>25093758.149999999</v>
      </c>
      <c r="E13" s="32">
        <v>-3524303.9462033738</v>
      </c>
      <c r="F13" s="7">
        <f t="shared" si="1"/>
        <v>21569454.203796625</v>
      </c>
      <c r="G13" s="7">
        <v>14171586.612470001</v>
      </c>
      <c r="H13" s="7">
        <v>933925.58</v>
      </c>
      <c r="I13" s="7">
        <f t="shared" si="2"/>
        <v>6463942.0113266241</v>
      </c>
      <c r="J13" s="7">
        <v>0</v>
      </c>
      <c r="K13" s="14">
        <f t="shared" si="3"/>
        <v>8389.8456586396296</v>
      </c>
      <c r="L13" s="1">
        <v>2535.3000000000002</v>
      </c>
      <c r="M13" s="7">
        <v>25409944.640000001</v>
      </c>
      <c r="N13" s="32">
        <v>-1699212.4311229521</v>
      </c>
      <c r="O13" s="7">
        <f t="shared" si="4"/>
        <v>23710732</v>
      </c>
      <c r="P13" s="7">
        <v>14171586.609999999</v>
      </c>
      <c r="Q13" s="7">
        <v>879159.45</v>
      </c>
      <c r="R13" s="7">
        <f t="shared" si="5"/>
        <v>8659985.9400000013</v>
      </c>
      <c r="S13" s="7">
        <v>0</v>
      </c>
      <c r="T13" s="14">
        <f t="shared" si="6"/>
        <v>9352.239182739715</v>
      </c>
      <c r="U13" s="1">
        <f t="shared" si="0"/>
        <v>-35.599999999999909</v>
      </c>
      <c r="V13" s="7">
        <f t="shared" si="0"/>
        <v>316186.49000000209</v>
      </c>
      <c r="W13" s="7">
        <f t="shared" si="0"/>
        <v>1825091.5150804217</v>
      </c>
      <c r="X13" s="7">
        <f t="shared" si="0"/>
        <v>2141277.7962033749</v>
      </c>
      <c r="Y13" s="7">
        <f t="shared" si="0"/>
        <v>-2.4700015783309937E-3</v>
      </c>
      <c r="Z13" s="7">
        <f t="shared" si="0"/>
        <v>-54766.130000000005</v>
      </c>
      <c r="AA13" s="7">
        <f t="shared" si="0"/>
        <v>2196043.9286733773</v>
      </c>
      <c r="AB13" s="7">
        <f t="shared" si="0"/>
        <v>0</v>
      </c>
      <c r="AC13" s="14">
        <f t="shared" si="0"/>
        <v>962.39352410008541</v>
      </c>
    </row>
    <row r="14" spans="1:34" x14ac:dyDescent="0.35">
      <c r="A14" s="7" t="s">
        <v>33</v>
      </c>
      <c r="B14" s="7" t="s">
        <v>35</v>
      </c>
      <c r="C14" s="1">
        <v>1318</v>
      </c>
      <c r="D14" s="7">
        <v>15136569.74</v>
      </c>
      <c r="E14" s="32">
        <v>-2125862.2223018669</v>
      </c>
      <c r="F14" s="7">
        <f t="shared" si="1"/>
        <v>13010707.517698133</v>
      </c>
      <c r="G14" s="7">
        <v>5013671.9699729998</v>
      </c>
      <c r="H14" s="7">
        <v>330781.03000000003</v>
      </c>
      <c r="I14" s="7">
        <f t="shared" si="2"/>
        <v>7666254.5177251333</v>
      </c>
      <c r="J14" s="7">
        <v>0</v>
      </c>
      <c r="K14" s="14">
        <f t="shared" si="3"/>
        <v>9871.5535035645935</v>
      </c>
      <c r="L14" s="1">
        <v>1280.0999999999999</v>
      </c>
      <c r="M14" s="7">
        <v>15118872.73</v>
      </c>
      <c r="N14" s="32">
        <v>-1011028.4320313184</v>
      </c>
      <c r="O14" s="7">
        <f t="shared" si="4"/>
        <v>14107844</v>
      </c>
      <c r="P14" s="7">
        <v>5013671.97</v>
      </c>
      <c r="Q14" s="7">
        <v>311383.77</v>
      </c>
      <c r="R14" s="7">
        <f t="shared" si="5"/>
        <v>8782788.2600000016</v>
      </c>
      <c r="S14" s="7">
        <v>0</v>
      </c>
      <c r="T14" s="14">
        <f t="shared" si="6"/>
        <v>11020.892117803298</v>
      </c>
      <c r="U14" s="1">
        <f t="shared" si="0"/>
        <v>-37.900000000000091</v>
      </c>
      <c r="V14" s="7">
        <f t="shared" si="0"/>
        <v>-17697.009999999776</v>
      </c>
      <c r="W14" s="7">
        <f t="shared" si="0"/>
        <v>1114833.7902705483</v>
      </c>
      <c r="X14" s="7">
        <f t="shared" si="0"/>
        <v>1097136.4823018666</v>
      </c>
      <c r="Y14" s="7">
        <f t="shared" si="0"/>
        <v>2.6999972760677338E-5</v>
      </c>
      <c r="Z14" s="7">
        <f t="shared" si="0"/>
        <v>-19397.260000000009</v>
      </c>
      <c r="AA14" s="7">
        <f t="shared" si="0"/>
        <v>1116533.7422748683</v>
      </c>
      <c r="AB14" s="7">
        <f t="shared" si="0"/>
        <v>0</v>
      </c>
      <c r="AC14" s="14">
        <f t="shared" si="0"/>
        <v>1149.3386142387044</v>
      </c>
    </row>
    <row r="15" spans="1:34" x14ac:dyDescent="0.35">
      <c r="A15" s="7" t="s">
        <v>33</v>
      </c>
      <c r="B15" s="7" t="s">
        <v>36</v>
      </c>
      <c r="C15" s="1">
        <v>54877.7</v>
      </c>
      <c r="D15" s="7">
        <v>510835569.98000002</v>
      </c>
      <c r="E15" s="32">
        <v>-71744527.239797443</v>
      </c>
      <c r="F15" s="7">
        <f t="shared" si="1"/>
        <v>439091042.74020255</v>
      </c>
      <c r="G15" s="7">
        <v>135072788.37775201</v>
      </c>
      <c r="H15" s="7">
        <v>10101071.029999999</v>
      </c>
      <c r="I15" s="7">
        <f t="shared" si="2"/>
        <v>293917183.33245057</v>
      </c>
      <c r="J15" s="7">
        <v>0</v>
      </c>
      <c r="K15" s="14">
        <f t="shared" si="3"/>
        <v>8001.2654090860688</v>
      </c>
      <c r="L15" s="1">
        <v>54921.8</v>
      </c>
      <c r="M15" s="7">
        <v>524027521.50999999</v>
      </c>
      <c r="N15" s="32">
        <v>-35042739.817647323</v>
      </c>
      <c r="O15" s="7">
        <f t="shared" si="4"/>
        <v>488984782</v>
      </c>
      <c r="P15" s="7">
        <v>135072788.38</v>
      </c>
      <c r="Q15" s="7">
        <v>9508736.3800000008</v>
      </c>
      <c r="R15" s="7">
        <f t="shared" si="5"/>
        <v>344403257.24000001</v>
      </c>
      <c r="S15" s="7">
        <v>0</v>
      </c>
      <c r="T15" s="14">
        <f t="shared" si="6"/>
        <v>8903.2912613934714</v>
      </c>
      <c r="U15" s="1">
        <f t="shared" si="0"/>
        <v>44.100000000005821</v>
      </c>
      <c r="V15" s="7">
        <f t="shared" si="0"/>
        <v>13191951.529999971</v>
      </c>
      <c r="W15" s="7">
        <f t="shared" si="0"/>
        <v>36701787.42215012</v>
      </c>
      <c r="X15" s="7">
        <f t="shared" si="0"/>
        <v>49893739.259797454</v>
      </c>
      <c r="Y15" s="7">
        <f t="shared" si="0"/>
        <v>2.2479891777038574E-3</v>
      </c>
      <c r="Z15" s="7">
        <f t="shared" si="0"/>
        <v>-592334.64999999851</v>
      </c>
      <c r="AA15" s="7">
        <f t="shared" si="0"/>
        <v>50486073.907549441</v>
      </c>
      <c r="AB15" s="7">
        <f t="shared" si="0"/>
        <v>0</v>
      </c>
      <c r="AC15" s="14">
        <f t="shared" si="0"/>
        <v>902.0258523074026</v>
      </c>
    </row>
    <row r="16" spans="1:34" x14ac:dyDescent="0.35">
      <c r="A16" s="7" t="s">
        <v>33</v>
      </c>
      <c r="B16" s="7" t="s">
        <v>37</v>
      </c>
      <c r="C16" s="1">
        <v>14642.6</v>
      </c>
      <c r="D16" s="7">
        <v>131806992.81999999</v>
      </c>
      <c r="E16" s="32">
        <v>-18511691.320047483</v>
      </c>
      <c r="F16" s="7">
        <f t="shared" si="1"/>
        <v>113295301.49995251</v>
      </c>
      <c r="G16" s="7">
        <v>50790609.020367004</v>
      </c>
      <c r="H16" s="7">
        <v>3389254.78</v>
      </c>
      <c r="I16" s="7">
        <f t="shared" si="2"/>
        <v>59115437.699585505</v>
      </c>
      <c r="J16" s="7">
        <v>0</v>
      </c>
      <c r="K16" s="14">
        <f t="shared" si="3"/>
        <v>7737.3759783066198</v>
      </c>
      <c r="L16" s="1">
        <v>14498.6</v>
      </c>
      <c r="M16" s="7">
        <v>133755293.91</v>
      </c>
      <c r="N16" s="32">
        <v>-8944476.7141521834</v>
      </c>
      <c r="O16" s="7">
        <f t="shared" si="4"/>
        <v>124810817</v>
      </c>
      <c r="P16" s="7">
        <v>50790609.020000003</v>
      </c>
      <c r="Q16" s="7">
        <v>3190506.25</v>
      </c>
      <c r="R16" s="7">
        <f t="shared" si="5"/>
        <v>70829701.729999989</v>
      </c>
      <c r="S16" s="7">
        <v>0</v>
      </c>
      <c r="T16" s="14">
        <f t="shared" si="6"/>
        <v>8608.4737147034884</v>
      </c>
      <c r="U16" s="1">
        <f t="shared" si="0"/>
        <v>-144</v>
      </c>
      <c r="V16" s="7">
        <f t="shared" si="0"/>
        <v>1948301.0900000036</v>
      </c>
      <c r="W16" s="7">
        <f t="shared" si="0"/>
        <v>9567214.6058952995</v>
      </c>
      <c r="X16" s="7">
        <f t="shared" si="0"/>
        <v>11515515.50004749</v>
      </c>
      <c r="Y16" s="7">
        <f t="shared" si="0"/>
        <v>-3.6700069904327393E-4</v>
      </c>
      <c r="Z16" s="7">
        <f t="shared" si="0"/>
        <v>-198748.5299999998</v>
      </c>
      <c r="AA16" s="7">
        <f t="shared" si="0"/>
        <v>11714264.030414484</v>
      </c>
      <c r="AB16" s="7">
        <f t="shared" si="0"/>
        <v>0</v>
      </c>
      <c r="AC16" s="14">
        <f t="shared" si="0"/>
        <v>871.09773639686864</v>
      </c>
    </row>
    <row r="17" spans="1:29" x14ac:dyDescent="0.35">
      <c r="A17" s="7" t="s">
        <v>33</v>
      </c>
      <c r="B17" s="7" t="s">
        <v>38</v>
      </c>
      <c r="C17" s="1">
        <v>255</v>
      </c>
      <c r="D17" s="7">
        <v>3601155.34</v>
      </c>
      <c r="E17" s="32">
        <v>-505765.85220071365</v>
      </c>
      <c r="F17" s="7">
        <f t="shared" si="1"/>
        <v>3095389.4877992864</v>
      </c>
      <c r="G17" s="7">
        <v>1291660.8030000001</v>
      </c>
      <c r="H17" s="7">
        <v>75974.91</v>
      </c>
      <c r="I17" s="7">
        <f t="shared" si="2"/>
        <v>1727753.7747992864</v>
      </c>
      <c r="J17" s="7">
        <v>0</v>
      </c>
      <c r="K17" s="14">
        <f t="shared" si="3"/>
        <v>12138.782305095241</v>
      </c>
      <c r="L17" s="1">
        <v>279.60000000000002</v>
      </c>
      <c r="M17" s="7">
        <v>3837281.34</v>
      </c>
      <c r="N17" s="32">
        <v>-256606.46833444416</v>
      </c>
      <c r="O17" s="7">
        <f t="shared" si="4"/>
        <v>3580675</v>
      </c>
      <c r="P17" s="7">
        <v>1291660.8</v>
      </c>
      <c r="Q17" s="7">
        <v>71519.679999999993</v>
      </c>
      <c r="R17" s="7">
        <f t="shared" si="5"/>
        <v>2217494.52</v>
      </c>
      <c r="S17" s="7">
        <v>0</v>
      </c>
      <c r="T17" s="14">
        <f t="shared" si="6"/>
        <v>12806.419885550786</v>
      </c>
      <c r="U17" s="1">
        <f t="shared" si="0"/>
        <v>24.600000000000023</v>
      </c>
      <c r="V17" s="7">
        <f t="shared" si="0"/>
        <v>236126</v>
      </c>
      <c r="W17" s="7">
        <f t="shared" si="0"/>
        <v>249159.38386626949</v>
      </c>
      <c r="X17" s="7">
        <f t="shared" si="0"/>
        <v>485285.51220071362</v>
      </c>
      <c r="Y17" s="7">
        <f t="shared" si="0"/>
        <v>-3.0000000260770321E-3</v>
      </c>
      <c r="Z17" s="7">
        <f t="shared" si="0"/>
        <v>-4455.2300000000105</v>
      </c>
      <c r="AA17" s="7">
        <f t="shared" si="0"/>
        <v>489740.74520071363</v>
      </c>
      <c r="AB17" s="7">
        <f t="shared" si="0"/>
        <v>0</v>
      </c>
      <c r="AC17" s="14">
        <f t="shared" si="0"/>
        <v>667.63758045554459</v>
      </c>
    </row>
    <row r="18" spans="1:29" x14ac:dyDescent="0.35">
      <c r="A18" s="7" t="s">
        <v>33</v>
      </c>
      <c r="B18" s="7" t="s">
        <v>39</v>
      </c>
      <c r="C18" s="1">
        <v>40126.9</v>
      </c>
      <c r="D18" s="7">
        <v>406754564.81</v>
      </c>
      <c r="E18" s="32">
        <v>-57126824.500622645</v>
      </c>
      <c r="F18" s="7">
        <f t="shared" si="1"/>
        <v>349627740.30937737</v>
      </c>
      <c r="G18" s="7">
        <v>83875936.15053001</v>
      </c>
      <c r="H18" s="7">
        <v>5035821.2699999996</v>
      </c>
      <c r="I18" s="7">
        <f t="shared" si="2"/>
        <v>260715982.88884735</v>
      </c>
      <c r="J18" s="7">
        <v>0</v>
      </c>
      <c r="K18" s="14">
        <f t="shared" si="3"/>
        <v>8713.0513523192021</v>
      </c>
      <c r="L18" s="1">
        <v>39609.800000000003</v>
      </c>
      <c r="M18" s="7">
        <v>411707202.67000002</v>
      </c>
      <c r="N18" s="32">
        <v>-27531661.58648194</v>
      </c>
      <c r="O18" s="7">
        <f t="shared" si="4"/>
        <v>384175541</v>
      </c>
      <c r="P18" s="7">
        <v>83875936.150000006</v>
      </c>
      <c r="Q18" s="7">
        <v>4740516.8</v>
      </c>
      <c r="R18" s="7">
        <f t="shared" si="5"/>
        <v>295559088.05000001</v>
      </c>
      <c r="S18" s="7">
        <v>0</v>
      </c>
      <c r="T18" s="14">
        <f t="shared" si="6"/>
        <v>9699.0022923619908</v>
      </c>
      <c r="U18" s="1">
        <f t="shared" si="0"/>
        <v>-517.09999999999854</v>
      </c>
      <c r="V18" s="7">
        <f t="shared" si="0"/>
        <v>4952637.8600000143</v>
      </c>
      <c r="W18" s="7">
        <f t="shared" si="0"/>
        <v>29595162.914140705</v>
      </c>
      <c r="X18" s="7">
        <f t="shared" si="0"/>
        <v>34547800.690622628</v>
      </c>
      <c r="Y18" s="7">
        <f t="shared" si="0"/>
        <v>-5.3000450134277344E-4</v>
      </c>
      <c r="Z18" s="7">
        <f t="shared" si="0"/>
        <v>-295304.46999999974</v>
      </c>
      <c r="AA18" s="7">
        <f t="shared" si="0"/>
        <v>34843105.161152661</v>
      </c>
      <c r="AB18" s="7">
        <f t="shared" si="0"/>
        <v>0</v>
      </c>
      <c r="AC18" s="14">
        <f t="shared" si="0"/>
        <v>985.95094004278872</v>
      </c>
    </row>
    <row r="19" spans="1:29" x14ac:dyDescent="0.35">
      <c r="A19" s="7" t="s">
        <v>33</v>
      </c>
      <c r="B19" s="7" t="s">
        <v>40</v>
      </c>
      <c r="C19" s="1">
        <v>2138</v>
      </c>
      <c r="D19" s="7">
        <v>19373824.02</v>
      </c>
      <c r="E19" s="32">
        <v>-2720965.2710682442</v>
      </c>
      <c r="F19" s="7">
        <f t="shared" si="1"/>
        <v>16652858.748931754</v>
      </c>
      <c r="G19" s="7">
        <v>1701563.1237899999</v>
      </c>
      <c r="H19" s="7">
        <v>127684.04</v>
      </c>
      <c r="I19" s="7">
        <f t="shared" si="2"/>
        <v>14823611.585141756</v>
      </c>
      <c r="J19" s="7">
        <v>0</v>
      </c>
      <c r="K19" s="14">
        <f t="shared" si="3"/>
        <v>7788.9891248511476</v>
      </c>
      <c r="L19" s="1">
        <v>2122.6999999999998</v>
      </c>
      <c r="M19" s="7">
        <v>19728758.02</v>
      </c>
      <c r="N19" s="32">
        <v>-1319300.4295424013</v>
      </c>
      <c r="O19" s="7">
        <f t="shared" si="4"/>
        <v>18409458</v>
      </c>
      <c r="P19" s="7">
        <v>1701563.12</v>
      </c>
      <c r="Q19" s="7">
        <v>120196.55</v>
      </c>
      <c r="R19" s="7">
        <f t="shared" si="5"/>
        <v>16587698.329999998</v>
      </c>
      <c r="S19" s="7">
        <v>0</v>
      </c>
      <c r="T19" s="14">
        <f t="shared" si="6"/>
        <v>8672.661233334904</v>
      </c>
      <c r="U19" s="1">
        <f t="shared" si="0"/>
        <v>-15.300000000000182</v>
      </c>
      <c r="V19" s="7">
        <f t="shared" si="0"/>
        <v>354934</v>
      </c>
      <c r="W19" s="7">
        <f t="shared" si="0"/>
        <v>1401664.8415258429</v>
      </c>
      <c r="X19" s="7">
        <f t="shared" si="0"/>
        <v>1756599.2510682456</v>
      </c>
      <c r="Y19" s="7">
        <f t="shared" si="0"/>
        <v>-3.7899997550994158E-3</v>
      </c>
      <c r="Z19" s="7">
        <f t="shared" si="0"/>
        <v>-7487.4899999999907</v>
      </c>
      <c r="AA19" s="7">
        <f t="shared" si="0"/>
        <v>1764086.7448582426</v>
      </c>
      <c r="AB19" s="7">
        <f t="shared" si="0"/>
        <v>0</v>
      </c>
      <c r="AC19" s="14">
        <f t="shared" si="0"/>
        <v>883.67210848375635</v>
      </c>
    </row>
    <row r="20" spans="1:29" x14ac:dyDescent="0.35">
      <c r="A20" s="7" t="s">
        <v>41</v>
      </c>
      <c r="B20" s="7" t="s">
        <v>41</v>
      </c>
      <c r="C20" s="1">
        <v>1731.8</v>
      </c>
      <c r="D20" s="7">
        <v>16416305.039999999</v>
      </c>
      <c r="E20" s="32">
        <v>-2305595.211714047</v>
      </c>
      <c r="F20" s="7">
        <f t="shared" si="1"/>
        <v>14110709.828285951</v>
      </c>
      <c r="G20" s="7">
        <v>6896745.6272399994</v>
      </c>
      <c r="H20" s="7">
        <v>575759.32999999996</v>
      </c>
      <c r="I20" s="7">
        <f t="shared" si="2"/>
        <v>6638204.8710459517</v>
      </c>
      <c r="J20" s="7">
        <v>0</v>
      </c>
      <c r="K20" s="14">
        <f t="shared" si="3"/>
        <v>8148.0019796084716</v>
      </c>
      <c r="L20" s="1">
        <v>1755.2</v>
      </c>
      <c r="M20" s="7">
        <v>17036657.25</v>
      </c>
      <c r="N20" s="32">
        <v>-1139274.4137824681</v>
      </c>
      <c r="O20" s="7">
        <f t="shared" si="4"/>
        <v>15897383</v>
      </c>
      <c r="P20" s="7">
        <v>6896745.6299999999</v>
      </c>
      <c r="Q20" s="7">
        <v>541996.35</v>
      </c>
      <c r="R20" s="7">
        <f t="shared" si="5"/>
        <v>8458641.0200000014</v>
      </c>
      <c r="S20" s="7">
        <v>0</v>
      </c>
      <c r="T20" s="14">
        <f t="shared" si="6"/>
        <v>9057.3057201458523</v>
      </c>
      <c r="U20" s="1">
        <f t="shared" si="0"/>
        <v>23.400000000000091</v>
      </c>
      <c r="V20" s="7">
        <f t="shared" si="0"/>
        <v>620352.21000000089</v>
      </c>
      <c r="W20" s="7">
        <f t="shared" si="0"/>
        <v>1166320.7979315789</v>
      </c>
      <c r="X20" s="7">
        <f t="shared" si="0"/>
        <v>1786673.1717140488</v>
      </c>
      <c r="Y20" s="7">
        <f t="shared" si="0"/>
        <v>2.7600005269050598E-3</v>
      </c>
      <c r="Z20" s="7">
        <f t="shared" si="0"/>
        <v>-33762.979999999981</v>
      </c>
      <c r="AA20" s="7">
        <f t="shared" si="0"/>
        <v>1820436.1489540497</v>
      </c>
      <c r="AB20" s="7">
        <f t="shared" si="0"/>
        <v>0</v>
      </c>
      <c r="AC20" s="14">
        <f t="shared" si="0"/>
        <v>909.30374053738069</v>
      </c>
    </row>
    <row r="21" spans="1:29" x14ac:dyDescent="0.35">
      <c r="A21" s="7" t="s">
        <v>42</v>
      </c>
      <c r="B21" s="7" t="s">
        <v>43</v>
      </c>
      <c r="C21" s="1">
        <v>145.80000000000001</v>
      </c>
      <c r="D21" s="7">
        <v>2361938.84</v>
      </c>
      <c r="E21" s="32">
        <v>-331723.54354993335</v>
      </c>
      <c r="F21" s="7">
        <f t="shared" si="1"/>
        <v>2030215.2964500664</v>
      </c>
      <c r="G21" s="7">
        <v>524399.34944299993</v>
      </c>
      <c r="H21" s="7">
        <v>68131.87</v>
      </c>
      <c r="I21" s="7">
        <f t="shared" si="2"/>
        <v>1437684.0770070665</v>
      </c>
      <c r="J21" s="7">
        <v>0</v>
      </c>
      <c r="K21" s="14">
        <f t="shared" si="3"/>
        <v>13924.65909773708</v>
      </c>
      <c r="L21" s="1">
        <v>144.6</v>
      </c>
      <c r="M21" s="7">
        <v>2406224.31</v>
      </c>
      <c r="N21" s="32">
        <v>-160908.90072959434</v>
      </c>
      <c r="O21" s="7">
        <f t="shared" si="4"/>
        <v>2245315</v>
      </c>
      <c r="P21" s="7">
        <v>524399.35</v>
      </c>
      <c r="Q21" s="7">
        <v>64136.57</v>
      </c>
      <c r="R21" s="7">
        <f t="shared" si="5"/>
        <v>1656779.0799999998</v>
      </c>
      <c r="S21" s="7">
        <v>0</v>
      </c>
      <c r="T21" s="14">
        <f t="shared" si="6"/>
        <v>15527.766251728908</v>
      </c>
      <c r="U21" s="1">
        <f t="shared" si="0"/>
        <v>-1.2000000000000171</v>
      </c>
      <c r="V21" s="7">
        <f t="shared" si="0"/>
        <v>44285.470000000205</v>
      </c>
      <c r="W21" s="7">
        <f t="shared" si="0"/>
        <v>170814.64282033901</v>
      </c>
      <c r="X21" s="7">
        <f t="shared" si="0"/>
        <v>215099.70354993362</v>
      </c>
      <c r="Y21" s="7">
        <f t="shared" si="0"/>
        <v>5.5700005032122135E-4</v>
      </c>
      <c r="Z21" s="7">
        <f t="shared" si="0"/>
        <v>-3995.2999999999956</v>
      </c>
      <c r="AA21" s="7">
        <f t="shared" si="0"/>
        <v>219095.00299293338</v>
      </c>
      <c r="AB21" s="7">
        <f t="shared" si="0"/>
        <v>0</v>
      </c>
      <c r="AC21" s="14">
        <f t="shared" si="0"/>
        <v>1603.1071539918285</v>
      </c>
    </row>
    <row r="22" spans="1:29" x14ac:dyDescent="0.35">
      <c r="A22" s="7" t="s">
        <v>42</v>
      </c>
      <c r="B22" s="7" t="s">
        <v>44</v>
      </c>
      <c r="C22" s="1">
        <v>56.5</v>
      </c>
      <c r="D22" s="7">
        <v>1086559.97</v>
      </c>
      <c r="E22" s="32">
        <v>-152602.39487314975</v>
      </c>
      <c r="F22" s="7">
        <f t="shared" si="1"/>
        <v>933957.57512685028</v>
      </c>
      <c r="G22" s="7">
        <v>360398.88833399996</v>
      </c>
      <c r="H22" s="7">
        <v>40051.4</v>
      </c>
      <c r="I22" s="7">
        <f t="shared" si="2"/>
        <v>533507.28679285024</v>
      </c>
      <c r="J22" s="7">
        <v>0</v>
      </c>
      <c r="K22" s="14">
        <f t="shared" si="3"/>
        <v>16530.22256861682</v>
      </c>
      <c r="L22" s="1">
        <v>58.4</v>
      </c>
      <c r="M22" s="7">
        <v>1147767.99</v>
      </c>
      <c r="N22" s="32">
        <v>-76753.478383532754</v>
      </c>
      <c r="O22" s="7">
        <f t="shared" si="4"/>
        <v>1071015</v>
      </c>
      <c r="P22" s="7">
        <v>360398.89</v>
      </c>
      <c r="Q22" s="7">
        <v>37702.75</v>
      </c>
      <c r="R22" s="7">
        <f t="shared" si="5"/>
        <v>672913.36</v>
      </c>
      <c r="S22" s="7">
        <v>0</v>
      </c>
      <c r="T22" s="14">
        <f t="shared" si="6"/>
        <v>18339.297945205479</v>
      </c>
      <c r="U22" s="1">
        <f t="shared" si="0"/>
        <v>1.8999999999999986</v>
      </c>
      <c r="V22" s="7">
        <f t="shared" si="0"/>
        <v>61208.020000000019</v>
      </c>
      <c r="W22" s="7">
        <f t="shared" si="0"/>
        <v>75848.916489616997</v>
      </c>
      <c r="X22" s="7">
        <f t="shared" si="0"/>
        <v>137057.42487314972</v>
      </c>
      <c r="Y22" s="7">
        <f t="shared" si="0"/>
        <v>1.6660000546835363E-3</v>
      </c>
      <c r="Z22" s="7">
        <f t="shared" si="0"/>
        <v>-2348.6500000000015</v>
      </c>
      <c r="AA22" s="7">
        <f t="shared" si="0"/>
        <v>139406.07320714975</v>
      </c>
      <c r="AB22" s="7">
        <f t="shared" si="0"/>
        <v>0</v>
      </c>
      <c r="AC22" s="14">
        <f t="shared" si="0"/>
        <v>1809.0753765886584</v>
      </c>
    </row>
    <row r="23" spans="1:29" x14ac:dyDescent="0.35">
      <c r="A23" s="7" t="s">
        <v>42</v>
      </c>
      <c r="B23" s="7" t="s">
        <v>45</v>
      </c>
      <c r="C23" s="1">
        <v>290.5</v>
      </c>
      <c r="D23" s="7">
        <v>3543420.17</v>
      </c>
      <c r="E23" s="32">
        <v>-497657.21075093851</v>
      </c>
      <c r="F23" s="7">
        <f t="shared" si="1"/>
        <v>3045762.9592490615</v>
      </c>
      <c r="G23" s="7">
        <v>820589.022</v>
      </c>
      <c r="H23" s="7">
        <v>94255.7</v>
      </c>
      <c r="I23" s="7">
        <f t="shared" si="2"/>
        <v>2130918.2372490615</v>
      </c>
      <c r="J23" s="7">
        <v>0</v>
      </c>
      <c r="K23" s="14">
        <f t="shared" si="3"/>
        <v>10484.554076588853</v>
      </c>
      <c r="L23" s="1">
        <v>289.2</v>
      </c>
      <c r="M23" s="7">
        <v>3622346.8</v>
      </c>
      <c r="N23" s="32">
        <v>-242233.37750642363</v>
      </c>
      <c r="O23" s="7">
        <f t="shared" si="4"/>
        <v>3380113</v>
      </c>
      <c r="P23" s="7">
        <v>820589.02</v>
      </c>
      <c r="Q23" s="7">
        <v>88728.47</v>
      </c>
      <c r="R23" s="7">
        <f t="shared" si="5"/>
        <v>2470795.5099999998</v>
      </c>
      <c r="S23" s="7">
        <v>0</v>
      </c>
      <c r="T23" s="14">
        <f t="shared" si="6"/>
        <v>11687.80428769018</v>
      </c>
      <c r="U23" s="1">
        <f t="shared" si="0"/>
        <v>-1.3000000000000114</v>
      </c>
      <c r="V23" s="7">
        <f t="shared" si="0"/>
        <v>78926.629999999888</v>
      </c>
      <c r="W23" s="7">
        <f t="shared" si="0"/>
        <v>255423.83324451488</v>
      </c>
      <c r="X23" s="7">
        <f t="shared" si="0"/>
        <v>334350.04075093847</v>
      </c>
      <c r="Y23" s="7">
        <f t="shared" si="0"/>
        <v>-1.9999999785795808E-3</v>
      </c>
      <c r="Z23" s="7">
        <f t="shared" si="0"/>
        <v>-5527.2299999999959</v>
      </c>
      <c r="AA23" s="7">
        <f t="shared" si="0"/>
        <v>339877.27275093831</v>
      </c>
      <c r="AB23" s="7">
        <f t="shared" si="0"/>
        <v>0</v>
      </c>
      <c r="AC23" s="14">
        <f t="shared" si="0"/>
        <v>1203.2502111013273</v>
      </c>
    </row>
    <row r="24" spans="1:29" x14ac:dyDescent="0.35">
      <c r="A24" s="7" t="s">
        <v>42</v>
      </c>
      <c r="B24" s="7" t="s">
        <v>46</v>
      </c>
      <c r="C24" s="1">
        <v>81.5</v>
      </c>
      <c r="D24" s="7">
        <v>1489346.99</v>
      </c>
      <c r="E24" s="32">
        <v>-209171.99579063916</v>
      </c>
      <c r="F24" s="7">
        <f t="shared" si="1"/>
        <v>1280174.9942093608</v>
      </c>
      <c r="G24" s="7">
        <v>200296.44899999999</v>
      </c>
      <c r="H24" s="7">
        <v>22526.81</v>
      </c>
      <c r="I24" s="7">
        <f t="shared" si="2"/>
        <v>1057351.7352093607</v>
      </c>
      <c r="J24" s="7">
        <v>0</v>
      </c>
      <c r="K24" s="14">
        <f t="shared" si="3"/>
        <v>15707.668640605654</v>
      </c>
      <c r="L24" s="1">
        <v>81</v>
      </c>
      <c r="M24" s="7">
        <v>1517819.68</v>
      </c>
      <c r="N24" s="32">
        <v>-101499.55480025244</v>
      </c>
      <c r="O24" s="7">
        <f t="shared" si="4"/>
        <v>1416320</v>
      </c>
      <c r="P24" s="7">
        <v>200296.45</v>
      </c>
      <c r="Q24" s="7">
        <v>21205.82</v>
      </c>
      <c r="R24" s="7">
        <f t="shared" si="5"/>
        <v>1194817.73</v>
      </c>
      <c r="S24" s="7">
        <v>0</v>
      </c>
      <c r="T24" s="14">
        <f t="shared" si="6"/>
        <v>17485.432098765432</v>
      </c>
      <c r="U24" s="1">
        <f t="shared" si="0"/>
        <v>-0.5</v>
      </c>
      <c r="V24" s="7">
        <f t="shared" si="0"/>
        <v>28472.689999999944</v>
      </c>
      <c r="W24" s="7">
        <f t="shared" si="0"/>
        <v>107672.44099038672</v>
      </c>
      <c r="X24" s="7">
        <f t="shared" si="0"/>
        <v>136145.0057906392</v>
      </c>
      <c r="Y24" s="7">
        <f t="shared" si="0"/>
        <v>1.0000000183936208E-3</v>
      </c>
      <c r="Z24" s="7">
        <f t="shared" si="0"/>
        <v>-1320.9900000000016</v>
      </c>
      <c r="AA24" s="7">
        <f t="shared" si="0"/>
        <v>137465.99479063926</v>
      </c>
      <c r="AB24" s="7">
        <f t="shared" si="0"/>
        <v>0</v>
      </c>
      <c r="AC24" s="14">
        <f t="shared" si="0"/>
        <v>1777.7634581597777</v>
      </c>
    </row>
    <row r="25" spans="1:29" x14ac:dyDescent="0.35">
      <c r="A25" s="7" t="s">
        <v>42</v>
      </c>
      <c r="B25" s="7" t="s">
        <v>47</v>
      </c>
      <c r="C25" s="1">
        <v>50</v>
      </c>
      <c r="D25" s="7">
        <v>945535.13</v>
      </c>
      <c r="E25" s="32">
        <v>-132796.09893478313</v>
      </c>
      <c r="F25" s="7">
        <f t="shared" si="1"/>
        <v>812739.03106521687</v>
      </c>
      <c r="G25" s="7">
        <v>163147.88999200001</v>
      </c>
      <c r="H25" s="7">
        <v>19024.060000000001</v>
      </c>
      <c r="I25" s="7">
        <f t="shared" si="2"/>
        <v>630567.08107321686</v>
      </c>
      <c r="J25" s="7">
        <v>0</v>
      </c>
      <c r="K25" s="14">
        <f t="shared" si="3"/>
        <v>16254.780621304337</v>
      </c>
      <c r="L25" s="1">
        <v>50</v>
      </c>
      <c r="M25" s="7">
        <v>969836.74</v>
      </c>
      <c r="N25" s="32">
        <v>-64854.869544798756</v>
      </c>
      <c r="O25" s="7">
        <f t="shared" si="4"/>
        <v>904982</v>
      </c>
      <c r="P25" s="7">
        <v>163147.89000000001</v>
      </c>
      <c r="Q25" s="7">
        <v>17908.47</v>
      </c>
      <c r="R25" s="7">
        <f t="shared" si="5"/>
        <v>723925.64</v>
      </c>
      <c r="S25" s="7">
        <v>0</v>
      </c>
      <c r="T25" s="14">
        <f t="shared" si="6"/>
        <v>18099.64</v>
      </c>
      <c r="U25" s="1">
        <f t="shared" si="0"/>
        <v>0</v>
      </c>
      <c r="V25" s="7">
        <f t="shared" si="0"/>
        <v>24301.609999999986</v>
      </c>
      <c r="W25" s="7">
        <f t="shared" si="0"/>
        <v>67941.229389984379</v>
      </c>
      <c r="X25" s="7">
        <f t="shared" si="0"/>
        <v>92242.96893478313</v>
      </c>
      <c r="Y25" s="7">
        <f t="shared" si="0"/>
        <v>8.000002708286047E-6</v>
      </c>
      <c r="Z25" s="7">
        <f t="shared" si="0"/>
        <v>-1115.5900000000001</v>
      </c>
      <c r="AA25" s="7">
        <f t="shared" si="0"/>
        <v>93358.558926783153</v>
      </c>
      <c r="AB25" s="7">
        <f t="shared" si="0"/>
        <v>0</v>
      </c>
      <c r="AC25" s="14">
        <f t="shared" si="0"/>
        <v>1844.8593786956626</v>
      </c>
    </row>
    <row r="26" spans="1:29" x14ac:dyDescent="0.35">
      <c r="A26" s="7" t="s">
        <v>48</v>
      </c>
      <c r="B26" s="7" t="s">
        <v>49</v>
      </c>
      <c r="C26" s="1">
        <v>2471.4</v>
      </c>
      <c r="D26" s="7">
        <v>22845389.870000001</v>
      </c>
      <c r="E26" s="32">
        <v>-3208530.8701118408</v>
      </c>
      <c r="F26" s="7">
        <f t="shared" si="1"/>
        <v>19636858.999888159</v>
      </c>
      <c r="G26" s="7">
        <v>1291439.40359</v>
      </c>
      <c r="H26" s="7">
        <v>114462.77</v>
      </c>
      <c r="I26" s="7">
        <f t="shared" si="2"/>
        <v>18230956.826298159</v>
      </c>
      <c r="J26" s="7">
        <v>0</v>
      </c>
      <c r="K26" s="14">
        <f t="shared" si="3"/>
        <v>7945.6417414777688</v>
      </c>
      <c r="L26" s="1">
        <v>2527.8000000000002</v>
      </c>
      <c r="M26" s="7">
        <v>23964038.350000001</v>
      </c>
      <c r="N26" s="32">
        <v>-1602521.8646138364</v>
      </c>
      <c r="O26" s="7">
        <f t="shared" si="4"/>
        <v>22361516</v>
      </c>
      <c r="P26" s="7">
        <v>1291439.3999999999</v>
      </c>
      <c r="Q26" s="7">
        <v>107750.58</v>
      </c>
      <c r="R26" s="7">
        <f t="shared" si="5"/>
        <v>20962326.020000003</v>
      </c>
      <c r="S26" s="7">
        <v>0</v>
      </c>
      <c r="T26" s="14">
        <f t="shared" si="6"/>
        <v>8846.236252868106</v>
      </c>
      <c r="U26" s="1">
        <f t="shared" si="0"/>
        <v>56.400000000000091</v>
      </c>
      <c r="V26" s="7">
        <f t="shared" si="0"/>
        <v>1118648.4800000004</v>
      </c>
      <c r="W26" s="7">
        <f t="shared" si="0"/>
        <v>1606009.0054980044</v>
      </c>
      <c r="X26" s="7">
        <f t="shared" si="0"/>
        <v>2724657.0001118407</v>
      </c>
      <c r="Y26" s="7">
        <f t="shared" si="0"/>
        <v>-3.590000094845891E-3</v>
      </c>
      <c r="Z26" s="7">
        <f t="shared" si="0"/>
        <v>-6712.1900000000023</v>
      </c>
      <c r="AA26" s="7">
        <f t="shared" si="0"/>
        <v>2731369.1937018447</v>
      </c>
      <c r="AB26" s="7">
        <f t="shared" si="0"/>
        <v>0</v>
      </c>
      <c r="AC26" s="14">
        <f t="shared" si="0"/>
        <v>900.59451139033717</v>
      </c>
    </row>
    <row r="27" spans="1:29" x14ac:dyDescent="0.35">
      <c r="A27" s="7" t="s">
        <v>48</v>
      </c>
      <c r="B27" s="7" t="s">
        <v>50</v>
      </c>
      <c r="C27" s="1">
        <v>237.4</v>
      </c>
      <c r="D27" s="7">
        <v>3104524.38</v>
      </c>
      <c r="E27" s="32">
        <v>-436016.29768311861</v>
      </c>
      <c r="F27" s="7">
        <f t="shared" si="1"/>
        <v>2668508.082316881</v>
      </c>
      <c r="G27" s="7">
        <v>456209.05024499993</v>
      </c>
      <c r="H27" s="7">
        <v>17778.060000000001</v>
      </c>
      <c r="I27" s="7">
        <f t="shared" si="2"/>
        <v>2194520.9720718809</v>
      </c>
      <c r="J27" s="7">
        <v>0</v>
      </c>
      <c r="K27" s="14">
        <f t="shared" si="3"/>
        <v>11240.55637033227</v>
      </c>
      <c r="L27" s="1">
        <v>230.9</v>
      </c>
      <c r="M27" s="7">
        <v>3142742.59</v>
      </c>
      <c r="N27" s="32">
        <v>-210161.31095150401</v>
      </c>
      <c r="O27" s="7">
        <f t="shared" si="4"/>
        <v>2932581</v>
      </c>
      <c r="P27" s="7">
        <v>456209.05</v>
      </c>
      <c r="Q27" s="7">
        <v>16735.54</v>
      </c>
      <c r="R27" s="7">
        <f t="shared" si="5"/>
        <v>2459636.41</v>
      </c>
      <c r="S27" s="7">
        <v>0</v>
      </c>
      <c r="T27" s="14">
        <f t="shared" si="6"/>
        <v>12700.653962754439</v>
      </c>
      <c r="U27" s="1">
        <f t="shared" si="0"/>
        <v>-6.5</v>
      </c>
      <c r="V27" s="7">
        <f t="shared" si="0"/>
        <v>38218.209999999963</v>
      </c>
      <c r="W27" s="7">
        <f t="shared" si="0"/>
        <v>225854.9867316146</v>
      </c>
      <c r="X27" s="7">
        <f t="shared" si="0"/>
        <v>264072.91768311895</v>
      </c>
      <c r="Y27" s="7">
        <f t="shared" si="0"/>
        <v>-2.4499994469806552E-4</v>
      </c>
      <c r="Z27" s="7">
        <f t="shared" si="0"/>
        <v>-1042.5200000000004</v>
      </c>
      <c r="AA27" s="7">
        <f t="shared" si="0"/>
        <v>265115.43792811921</v>
      </c>
      <c r="AB27" s="7">
        <f t="shared" si="0"/>
        <v>0</v>
      </c>
      <c r="AC27" s="14">
        <f t="shared" si="0"/>
        <v>1460.0975924221693</v>
      </c>
    </row>
    <row r="28" spans="1:29" x14ac:dyDescent="0.35">
      <c r="A28" s="7" t="s">
        <v>51</v>
      </c>
      <c r="B28" s="7" t="s">
        <v>52</v>
      </c>
      <c r="C28" s="1">
        <v>31517.5</v>
      </c>
      <c r="D28" s="7">
        <v>287737035.81</v>
      </c>
      <c r="E28" s="32">
        <v>-40411355.075327553</v>
      </c>
      <c r="F28" s="7">
        <f t="shared" si="1"/>
        <v>247325680.73467246</v>
      </c>
      <c r="G28" s="7">
        <v>107152144.98406</v>
      </c>
      <c r="H28" s="7">
        <v>5455740.75</v>
      </c>
      <c r="I28" s="7">
        <f t="shared" si="2"/>
        <v>134717795.00061244</v>
      </c>
      <c r="J28" s="7">
        <v>0</v>
      </c>
      <c r="K28" s="14">
        <f t="shared" si="3"/>
        <v>7847.249329251129</v>
      </c>
      <c r="L28" s="1">
        <v>31786.799999999999</v>
      </c>
      <c r="M28" s="7">
        <v>297451665.08999997</v>
      </c>
      <c r="N28" s="32">
        <v>-19891171.513357103</v>
      </c>
      <c r="O28" s="7">
        <f t="shared" si="4"/>
        <v>277560494</v>
      </c>
      <c r="P28" s="7">
        <v>107152144.98</v>
      </c>
      <c r="Q28" s="7">
        <v>5135811.88</v>
      </c>
      <c r="R28" s="7">
        <f t="shared" si="5"/>
        <v>165272537.13999999</v>
      </c>
      <c r="S28" s="7">
        <v>0</v>
      </c>
      <c r="T28" s="14">
        <f t="shared" si="6"/>
        <v>8731.9420010822105</v>
      </c>
      <c r="U28" s="1">
        <f t="shared" si="0"/>
        <v>269.29999999999927</v>
      </c>
      <c r="V28" s="7">
        <f t="shared" si="0"/>
        <v>9714629.2799999714</v>
      </c>
      <c r="W28" s="7">
        <f t="shared" si="0"/>
        <v>20520183.56197045</v>
      </c>
      <c r="X28" s="7">
        <f t="shared" si="0"/>
        <v>30234813.265327543</v>
      </c>
      <c r="Y28" s="7">
        <f t="shared" si="0"/>
        <v>-4.0600001811981201E-3</v>
      </c>
      <c r="Z28" s="7">
        <f t="shared" si="0"/>
        <v>-319928.87000000011</v>
      </c>
      <c r="AA28" s="7">
        <f t="shared" si="0"/>
        <v>30554742.139387548</v>
      </c>
      <c r="AB28" s="7">
        <f t="shared" si="0"/>
        <v>0</v>
      </c>
      <c r="AC28" s="14">
        <f t="shared" si="0"/>
        <v>884.6926718310815</v>
      </c>
    </row>
    <row r="29" spans="1:29" x14ac:dyDescent="0.35">
      <c r="A29" s="7" t="s">
        <v>51</v>
      </c>
      <c r="B29" s="7" t="s">
        <v>51</v>
      </c>
      <c r="C29" s="1">
        <v>30142.7</v>
      </c>
      <c r="D29" s="7">
        <v>279208894.81</v>
      </c>
      <c r="E29" s="32">
        <v>-39213616.546071872</v>
      </c>
      <c r="F29" s="7">
        <f t="shared" si="1"/>
        <v>239995278.26392812</v>
      </c>
      <c r="G29" s="7">
        <v>183777760.107777</v>
      </c>
      <c r="H29" s="7">
        <v>11331521.210000001</v>
      </c>
      <c r="I29" s="7">
        <f t="shared" si="2"/>
        <v>44885996.946151115</v>
      </c>
      <c r="J29" s="7">
        <v>0</v>
      </c>
      <c r="K29" s="14">
        <f t="shared" si="3"/>
        <v>7961.9701706857086</v>
      </c>
      <c r="L29" s="1">
        <v>30012.400000000001</v>
      </c>
      <c r="M29" s="7">
        <v>284928106.86000001</v>
      </c>
      <c r="N29" s="32">
        <v>-19053696.810920753</v>
      </c>
      <c r="O29" s="7">
        <f t="shared" si="4"/>
        <v>265874410</v>
      </c>
      <c r="P29" s="7">
        <v>183777760.11000001</v>
      </c>
      <c r="Q29" s="7">
        <v>10667032</v>
      </c>
      <c r="R29" s="7">
        <f t="shared" si="5"/>
        <v>71429617.889999986</v>
      </c>
      <c r="S29" s="7">
        <v>0</v>
      </c>
      <c r="T29" s="14">
        <f t="shared" si="6"/>
        <v>8858.8186882755126</v>
      </c>
      <c r="U29" s="1">
        <f t="shared" si="0"/>
        <v>-130.29999999999927</v>
      </c>
      <c r="V29" s="7">
        <f t="shared" si="0"/>
        <v>5719212.0500000119</v>
      </c>
      <c r="W29" s="7">
        <f t="shared" si="0"/>
        <v>20159919.73515112</v>
      </c>
      <c r="X29" s="7">
        <f t="shared" si="0"/>
        <v>25879131.736071885</v>
      </c>
      <c r="Y29" s="7">
        <f t="shared" si="0"/>
        <v>2.2230148315429688E-3</v>
      </c>
      <c r="Z29" s="7">
        <f t="shared" si="0"/>
        <v>-664489.21000000089</v>
      </c>
      <c r="AA29" s="7">
        <f t="shared" si="0"/>
        <v>26543620.943848871</v>
      </c>
      <c r="AB29" s="7">
        <f t="shared" si="0"/>
        <v>0</v>
      </c>
      <c r="AC29" s="14">
        <f t="shared" si="0"/>
        <v>896.84851758980403</v>
      </c>
    </row>
    <row r="30" spans="1:29" x14ac:dyDescent="0.35">
      <c r="A30" s="7" t="s">
        <v>53</v>
      </c>
      <c r="B30" s="7" t="s">
        <v>54</v>
      </c>
      <c r="C30" s="1">
        <v>1051.9000000000001</v>
      </c>
      <c r="D30" s="7">
        <v>9884470.0800000001</v>
      </c>
      <c r="E30" s="32">
        <v>-1388228.7659281192</v>
      </c>
      <c r="F30" s="7">
        <f t="shared" si="1"/>
        <v>8496241.3140718807</v>
      </c>
      <c r="G30" s="7">
        <v>3708339.8669960001</v>
      </c>
      <c r="H30" s="7">
        <v>372537.84</v>
      </c>
      <c r="I30" s="7">
        <f t="shared" si="2"/>
        <v>4415363.6070758812</v>
      </c>
      <c r="J30" s="7">
        <v>0</v>
      </c>
      <c r="K30" s="14">
        <f t="shared" si="3"/>
        <v>8077.0427931094973</v>
      </c>
      <c r="L30" s="1">
        <v>1069.8</v>
      </c>
      <c r="M30" s="7">
        <v>10296023.960000001</v>
      </c>
      <c r="N30" s="32">
        <v>-688515.15230895695</v>
      </c>
      <c r="O30" s="7">
        <f t="shared" si="4"/>
        <v>9607509</v>
      </c>
      <c r="P30" s="7">
        <v>3708339.87</v>
      </c>
      <c r="Q30" s="7">
        <v>350691.93</v>
      </c>
      <c r="R30" s="7">
        <f t="shared" si="5"/>
        <v>5548477.2000000002</v>
      </c>
      <c r="S30" s="7">
        <v>0</v>
      </c>
      <c r="T30" s="14">
        <f t="shared" si="6"/>
        <v>8980.6590016825576</v>
      </c>
      <c r="U30" s="1">
        <f t="shared" si="0"/>
        <v>17.899999999999864</v>
      </c>
      <c r="V30" s="7">
        <f t="shared" si="0"/>
        <v>411553.88000000082</v>
      </c>
      <c r="W30" s="7">
        <f t="shared" si="0"/>
        <v>699713.61361916224</v>
      </c>
      <c r="X30" s="7">
        <f t="shared" si="0"/>
        <v>1111267.6859281193</v>
      </c>
      <c r="Y30" s="7">
        <f t="shared" si="0"/>
        <v>3.0040000565350056E-3</v>
      </c>
      <c r="Z30" s="7">
        <f t="shared" si="0"/>
        <v>-21845.910000000033</v>
      </c>
      <c r="AA30" s="7">
        <f t="shared" si="0"/>
        <v>1133113.592924119</v>
      </c>
      <c r="AB30" s="7">
        <f t="shared" si="0"/>
        <v>0</v>
      </c>
      <c r="AC30" s="14">
        <f t="shared" si="0"/>
        <v>903.61620857306025</v>
      </c>
    </row>
    <row r="31" spans="1:29" x14ac:dyDescent="0.35">
      <c r="A31" s="7" t="s">
        <v>53</v>
      </c>
      <c r="B31" s="7" t="s">
        <v>55</v>
      </c>
      <c r="C31" s="1">
        <v>1376.5</v>
      </c>
      <c r="D31" s="7">
        <v>12719897.220000001</v>
      </c>
      <c r="E31" s="32">
        <v>-1786451.5828908365</v>
      </c>
      <c r="F31" s="7">
        <f t="shared" si="1"/>
        <v>10933445.637109164</v>
      </c>
      <c r="G31" s="7">
        <v>4141659.636926</v>
      </c>
      <c r="H31" s="7">
        <v>485584.79</v>
      </c>
      <c r="I31" s="7">
        <f t="shared" si="2"/>
        <v>6306201.2101831641</v>
      </c>
      <c r="J31" s="7">
        <v>0</v>
      </c>
      <c r="K31" s="14">
        <f t="shared" si="3"/>
        <v>7942.9318104679724</v>
      </c>
      <c r="L31" s="1">
        <v>1395.6</v>
      </c>
      <c r="M31" s="7">
        <v>13207030.84</v>
      </c>
      <c r="N31" s="32">
        <v>-883179.84550918732</v>
      </c>
      <c r="O31" s="7">
        <f t="shared" si="4"/>
        <v>12323851</v>
      </c>
      <c r="P31" s="7">
        <v>4141659.64</v>
      </c>
      <c r="Q31" s="7">
        <v>457109.72</v>
      </c>
      <c r="R31" s="7">
        <f t="shared" si="5"/>
        <v>7725081.6399999997</v>
      </c>
      <c r="S31" s="7">
        <v>0</v>
      </c>
      <c r="T31" s="14">
        <f t="shared" si="6"/>
        <v>8830.5037259959881</v>
      </c>
      <c r="U31" s="1">
        <f t="shared" si="0"/>
        <v>19.099999999999909</v>
      </c>
      <c r="V31" s="7">
        <f t="shared" si="0"/>
        <v>487133.61999999918</v>
      </c>
      <c r="W31" s="7">
        <f t="shared" si="0"/>
        <v>903271.7373816492</v>
      </c>
      <c r="X31" s="7">
        <f t="shared" si="0"/>
        <v>1390405.3628908359</v>
      </c>
      <c r="Y31" s="7">
        <f t="shared" si="0"/>
        <v>3.0740001238882542E-3</v>
      </c>
      <c r="Z31" s="7">
        <f t="shared" si="0"/>
        <v>-28475.070000000007</v>
      </c>
      <c r="AA31" s="7">
        <f t="shared" si="0"/>
        <v>1418880.4298168356</v>
      </c>
      <c r="AB31" s="7">
        <f t="shared" si="0"/>
        <v>0</v>
      </c>
      <c r="AC31" s="14">
        <f t="shared" si="0"/>
        <v>887.57191552801578</v>
      </c>
    </row>
    <row r="32" spans="1:29" x14ac:dyDescent="0.35">
      <c r="A32" s="7" t="s">
        <v>56</v>
      </c>
      <c r="B32" s="7" t="s">
        <v>57</v>
      </c>
      <c r="C32" s="1">
        <v>102.8</v>
      </c>
      <c r="D32" s="7">
        <v>1760239.31</v>
      </c>
      <c r="E32" s="32">
        <v>-247217.58731444954</v>
      </c>
      <c r="F32" s="7">
        <f t="shared" si="1"/>
        <v>1513021.7226855506</v>
      </c>
      <c r="G32" s="7">
        <v>350807.45147600002</v>
      </c>
      <c r="H32" s="7">
        <v>37075.4</v>
      </c>
      <c r="I32" s="7">
        <f t="shared" si="2"/>
        <v>1125138.8712095506</v>
      </c>
      <c r="J32" s="7">
        <v>0</v>
      </c>
      <c r="K32" s="14">
        <f t="shared" si="3"/>
        <v>14718.11014285555</v>
      </c>
      <c r="L32" s="1">
        <v>100.3</v>
      </c>
      <c r="M32" s="7">
        <v>1769292.04</v>
      </c>
      <c r="N32" s="32">
        <v>-118316.00073312428</v>
      </c>
      <c r="O32" s="7">
        <f t="shared" si="4"/>
        <v>1650976</v>
      </c>
      <c r="P32" s="7">
        <v>350807.45</v>
      </c>
      <c r="Q32" s="7">
        <v>34901.269999999997</v>
      </c>
      <c r="R32" s="7">
        <f t="shared" si="5"/>
        <v>1265267.28</v>
      </c>
      <c r="S32" s="7">
        <v>0</v>
      </c>
      <c r="T32" s="14">
        <f t="shared" si="6"/>
        <v>16460.378863409773</v>
      </c>
      <c r="U32" s="1">
        <f t="shared" si="0"/>
        <v>-2.5</v>
      </c>
      <c r="V32" s="7">
        <f t="shared" si="0"/>
        <v>9052.7299999999814</v>
      </c>
      <c r="W32" s="7">
        <f t="shared" si="0"/>
        <v>128901.58658132526</v>
      </c>
      <c r="X32" s="7">
        <f t="shared" ref="X32:AC63" si="7">O32-F32</f>
        <v>137954.27731444943</v>
      </c>
      <c r="Y32" s="7">
        <f t="shared" si="7"/>
        <v>-1.4760000049136579E-3</v>
      </c>
      <c r="Z32" s="7">
        <f t="shared" si="7"/>
        <v>-2174.1300000000047</v>
      </c>
      <c r="AA32" s="7">
        <f t="shared" si="7"/>
        <v>140128.40879044938</v>
      </c>
      <c r="AB32" s="7">
        <f t="shared" si="7"/>
        <v>0</v>
      </c>
      <c r="AC32" s="14">
        <f t="shared" si="7"/>
        <v>1742.2687205542225</v>
      </c>
    </row>
    <row r="33" spans="1:29" x14ac:dyDescent="0.35">
      <c r="A33" s="7" t="s">
        <v>56</v>
      </c>
      <c r="B33" s="7" t="s">
        <v>56</v>
      </c>
      <c r="C33" s="1">
        <v>186.5</v>
      </c>
      <c r="D33" s="7">
        <v>2809673.97</v>
      </c>
      <c r="E33" s="32">
        <v>-394605.90162800712</v>
      </c>
      <c r="F33" s="7">
        <f t="shared" si="1"/>
        <v>2415068.068371993</v>
      </c>
      <c r="G33" s="7">
        <v>576855.31027999998</v>
      </c>
      <c r="H33" s="7">
        <v>64278.53</v>
      </c>
      <c r="I33" s="7">
        <f t="shared" si="2"/>
        <v>1773934.2280919931</v>
      </c>
      <c r="J33" s="7">
        <v>0</v>
      </c>
      <c r="K33" s="14">
        <f t="shared" si="3"/>
        <v>12949.426640064306</v>
      </c>
      <c r="L33" s="1">
        <v>187.5</v>
      </c>
      <c r="M33" s="7">
        <v>2889466.58</v>
      </c>
      <c r="N33" s="32">
        <v>-193224.25143427317</v>
      </c>
      <c r="O33" s="7">
        <f t="shared" si="4"/>
        <v>2696242</v>
      </c>
      <c r="P33" s="7">
        <v>576855.31000000006</v>
      </c>
      <c r="Q33" s="7">
        <v>60509.19</v>
      </c>
      <c r="R33" s="7">
        <f t="shared" si="5"/>
        <v>2058877.5</v>
      </c>
      <c r="S33" s="7">
        <v>0</v>
      </c>
      <c r="T33" s="14">
        <f t="shared" si="6"/>
        <v>14379.957333333334</v>
      </c>
      <c r="U33" s="1">
        <f t="shared" ref="U33:AC64" si="8">L33-C33</f>
        <v>1</v>
      </c>
      <c r="V33" s="7">
        <f t="shared" si="8"/>
        <v>79792.60999999987</v>
      </c>
      <c r="W33" s="7">
        <f t="shared" si="8"/>
        <v>201381.65019373395</v>
      </c>
      <c r="X33" s="7">
        <f t="shared" si="7"/>
        <v>281173.93162800698</v>
      </c>
      <c r="Y33" s="7">
        <f t="shared" si="7"/>
        <v>-2.799999201670289E-4</v>
      </c>
      <c r="Z33" s="7">
        <f t="shared" si="7"/>
        <v>-3769.3399999999965</v>
      </c>
      <c r="AA33" s="7">
        <f t="shared" si="7"/>
        <v>284943.27190800686</v>
      </c>
      <c r="AB33" s="7">
        <f t="shared" si="7"/>
        <v>0</v>
      </c>
      <c r="AC33" s="14">
        <f t="shared" si="7"/>
        <v>1430.5306932690273</v>
      </c>
    </row>
    <row r="34" spans="1:29" x14ac:dyDescent="0.35">
      <c r="A34" s="7" t="s">
        <v>58</v>
      </c>
      <c r="B34" s="7" t="s">
        <v>58</v>
      </c>
      <c r="C34" s="1">
        <v>715</v>
      </c>
      <c r="D34" s="7">
        <v>7229408.6399999997</v>
      </c>
      <c r="E34" s="32">
        <v>-1015337.4893616231</v>
      </c>
      <c r="F34" s="7">
        <f t="shared" si="1"/>
        <v>6214071.1506383764</v>
      </c>
      <c r="G34" s="7">
        <v>4086173.1866899999</v>
      </c>
      <c r="H34" s="7">
        <v>353591.59</v>
      </c>
      <c r="I34" s="7">
        <f t="shared" si="2"/>
        <v>1774306.3739483764</v>
      </c>
      <c r="J34" s="7">
        <v>0</v>
      </c>
      <c r="K34" s="14">
        <f t="shared" si="3"/>
        <v>8691.0086022914347</v>
      </c>
      <c r="L34" s="1">
        <v>677.6</v>
      </c>
      <c r="M34" s="7">
        <v>7067738.2199999997</v>
      </c>
      <c r="N34" s="32">
        <v>-472633.4044994915</v>
      </c>
      <c r="O34" s="7">
        <f t="shared" si="4"/>
        <v>6595105</v>
      </c>
      <c r="P34" s="7">
        <v>4086173.19</v>
      </c>
      <c r="Q34" s="7">
        <v>332856.71000000002</v>
      </c>
      <c r="R34" s="7">
        <f t="shared" si="5"/>
        <v>2176075.1</v>
      </c>
      <c r="S34" s="7">
        <v>0</v>
      </c>
      <c r="T34" s="14">
        <f t="shared" si="6"/>
        <v>9733.0357142857138</v>
      </c>
      <c r="U34" s="1">
        <f t="shared" si="8"/>
        <v>-37.399999999999977</v>
      </c>
      <c r="V34" s="7">
        <f t="shared" si="8"/>
        <v>-161670.41999999993</v>
      </c>
      <c r="W34" s="7">
        <f t="shared" si="8"/>
        <v>542704.08486213163</v>
      </c>
      <c r="X34" s="7">
        <f t="shared" si="7"/>
        <v>381033.84936162364</v>
      </c>
      <c r="Y34" s="7">
        <f t="shared" si="7"/>
        <v>3.3100000582635403E-3</v>
      </c>
      <c r="Z34" s="7">
        <f t="shared" si="7"/>
        <v>-20734.880000000005</v>
      </c>
      <c r="AA34" s="7">
        <f t="shared" si="7"/>
        <v>401768.7260516237</v>
      </c>
      <c r="AB34" s="7">
        <f t="shared" si="7"/>
        <v>0</v>
      </c>
      <c r="AC34" s="14">
        <f t="shared" si="7"/>
        <v>1042.027111994279</v>
      </c>
    </row>
    <row r="35" spans="1:29" x14ac:dyDescent="0.35">
      <c r="A35" s="7" t="s">
        <v>59</v>
      </c>
      <c r="B35" s="7" t="s">
        <v>60</v>
      </c>
      <c r="C35" s="1">
        <v>1106</v>
      </c>
      <c r="D35" s="7">
        <v>10161450.380000001</v>
      </c>
      <c r="E35" s="32">
        <v>-1427129.3864918267</v>
      </c>
      <c r="F35" s="7">
        <f t="shared" si="1"/>
        <v>8734320.993508175</v>
      </c>
      <c r="G35" s="7">
        <v>568563.49591800012</v>
      </c>
      <c r="H35" s="7">
        <v>147345.20000000001</v>
      </c>
      <c r="I35" s="7">
        <f t="shared" si="2"/>
        <v>8018412.2975901747</v>
      </c>
      <c r="J35" s="7">
        <v>0</v>
      </c>
      <c r="K35" s="14">
        <f t="shared" si="3"/>
        <v>7897.216088162907</v>
      </c>
      <c r="L35" s="1">
        <v>1107</v>
      </c>
      <c r="M35" s="7">
        <v>10425271.24</v>
      </c>
      <c r="N35" s="32">
        <v>-697158.16936296143</v>
      </c>
      <c r="O35" s="7">
        <f t="shared" si="4"/>
        <v>9728113</v>
      </c>
      <c r="P35" s="7">
        <v>568563.5</v>
      </c>
      <c r="Q35" s="7">
        <v>138704.76</v>
      </c>
      <c r="R35" s="7">
        <f t="shared" si="5"/>
        <v>9020844.7400000002</v>
      </c>
      <c r="S35" s="7">
        <v>0</v>
      </c>
      <c r="T35" s="14">
        <f t="shared" si="6"/>
        <v>8787.816621499549</v>
      </c>
      <c r="U35" s="1">
        <f t="shared" si="8"/>
        <v>1</v>
      </c>
      <c r="V35" s="7">
        <f t="shared" si="8"/>
        <v>263820.8599999994</v>
      </c>
      <c r="W35" s="7">
        <f t="shared" si="8"/>
        <v>729971.2171288653</v>
      </c>
      <c r="X35" s="7">
        <f t="shared" si="7"/>
        <v>993792.00649182498</v>
      </c>
      <c r="Y35" s="7">
        <f t="shared" si="7"/>
        <v>4.081999883055687E-3</v>
      </c>
      <c r="Z35" s="7">
        <f t="shared" si="7"/>
        <v>-8640.4400000000023</v>
      </c>
      <c r="AA35" s="7">
        <f t="shared" si="7"/>
        <v>1002432.4424098255</v>
      </c>
      <c r="AB35" s="7">
        <f t="shared" si="7"/>
        <v>0</v>
      </c>
      <c r="AC35" s="14">
        <f t="shared" si="7"/>
        <v>890.600533336642</v>
      </c>
    </row>
    <row r="36" spans="1:29" x14ac:dyDescent="0.35">
      <c r="A36" s="7" t="s">
        <v>59</v>
      </c>
      <c r="B36" s="7" t="s">
        <v>61</v>
      </c>
      <c r="C36" s="1">
        <v>355.2</v>
      </c>
      <c r="D36" s="7">
        <v>4030482.79</v>
      </c>
      <c r="E36" s="32">
        <v>-566062.93553131202</v>
      </c>
      <c r="F36" s="7">
        <f t="shared" si="1"/>
        <v>3464419.8544686879</v>
      </c>
      <c r="G36" s="7">
        <v>244485.70199999999</v>
      </c>
      <c r="H36" s="7">
        <v>50339.06</v>
      </c>
      <c r="I36" s="7">
        <f t="shared" si="2"/>
        <v>3169595.0924686878</v>
      </c>
      <c r="J36" s="7">
        <v>0</v>
      </c>
      <c r="K36" s="14">
        <f t="shared" si="3"/>
        <v>9753.4342749681527</v>
      </c>
      <c r="L36" s="1">
        <v>346.3</v>
      </c>
      <c r="M36" s="7">
        <v>4075456.5</v>
      </c>
      <c r="N36" s="32">
        <v>-272533.70463466062</v>
      </c>
      <c r="O36" s="7">
        <f t="shared" si="4"/>
        <v>3802923</v>
      </c>
      <c r="P36" s="7">
        <v>244485.7</v>
      </c>
      <c r="Q36" s="7">
        <v>47387.13</v>
      </c>
      <c r="R36" s="7">
        <f t="shared" si="5"/>
        <v>3511050.17</v>
      </c>
      <c r="S36" s="7">
        <v>0</v>
      </c>
      <c r="T36" s="14">
        <f t="shared" si="6"/>
        <v>10981.585330638174</v>
      </c>
      <c r="U36" s="1">
        <f t="shared" si="8"/>
        <v>-8.8999999999999773</v>
      </c>
      <c r="V36" s="7">
        <f t="shared" si="8"/>
        <v>44973.709999999963</v>
      </c>
      <c r="W36" s="7">
        <f t="shared" si="8"/>
        <v>293529.2308966514</v>
      </c>
      <c r="X36" s="7">
        <f t="shared" si="7"/>
        <v>338503.1455313121</v>
      </c>
      <c r="Y36" s="7">
        <f t="shared" si="7"/>
        <v>-1.9999999785795808E-3</v>
      </c>
      <c r="Z36" s="7">
        <f t="shared" si="7"/>
        <v>-2951.9300000000003</v>
      </c>
      <c r="AA36" s="7">
        <f t="shared" si="7"/>
        <v>341455.07753131213</v>
      </c>
      <c r="AB36" s="7">
        <f t="shared" si="7"/>
        <v>0</v>
      </c>
      <c r="AC36" s="14">
        <f t="shared" si="7"/>
        <v>1228.1510556700214</v>
      </c>
    </row>
    <row r="37" spans="1:29" x14ac:dyDescent="0.35">
      <c r="A37" s="7" t="s">
        <v>59</v>
      </c>
      <c r="B37" s="7" t="s">
        <v>62</v>
      </c>
      <c r="C37" s="1">
        <v>172</v>
      </c>
      <c r="D37" s="7">
        <v>2764031.22</v>
      </c>
      <c r="E37" s="32">
        <v>-388195.58544583037</v>
      </c>
      <c r="F37" s="7">
        <f t="shared" si="1"/>
        <v>2375835.6345541701</v>
      </c>
      <c r="G37" s="7">
        <v>537245.64062399999</v>
      </c>
      <c r="H37" s="7">
        <v>116387.35</v>
      </c>
      <c r="I37" s="7">
        <f t="shared" si="2"/>
        <v>1722202.64393017</v>
      </c>
      <c r="J37" s="7">
        <v>0</v>
      </c>
      <c r="K37" s="14">
        <f t="shared" si="3"/>
        <v>13812.997875314943</v>
      </c>
      <c r="L37" s="1">
        <v>160.6</v>
      </c>
      <c r="M37" s="7">
        <v>2721691.4</v>
      </c>
      <c r="N37" s="32">
        <v>-182004.79875427351</v>
      </c>
      <c r="O37" s="7">
        <f t="shared" si="4"/>
        <v>2539687</v>
      </c>
      <c r="P37" s="7">
        <v>537245.64</v>
      </c>
      <c r="Q37" s="7">
        <v>109562.31</v>
      </c>
      <c r="R37" s="7">
        <f t="shared" si="5"/>
        <v>1892879.0499999998</v>
      </c>
      <c r="S37" s="7">
        <v>0</v>
      </c>
      <c r="T37" s="14">
        <f t="shared" si="6"/>
        <v>15813.742216687422</v>
      </c>
      <c r="U37" s="1">
        <f t="shared" si="8"/>
        <v>-11.400000000000006</v>
      </c>
      <c r="V37" s="7">
        <f t="shared" si="8"/>
        <v>-42339.820000000298</v>
      </c>
      <c r="W37" s="7">
        <f t="shared" si="8"/>
        <v>206190.78669155686</v>
      </c>
      <c r="X37" s="7">
        <f t="shared" si="7"/>
        <v>163851.36544582993</v>
      </c>
      <c r="Y37" s="7">
        <f t="shared" si="7"/>
        <v>-6.2399997841566801E-4</v>
      </c>
      <c r="Z37" s="7">
        <f t="shared" si="7"/>
        <v>-6825.0400000000081</v>
      </c>
      <c r="AA37" s="7">
        <f t="shared" si="7"/>
        <v>170676.40606982983</v>
      </c>
      <c r="AB37" s="7">
        <f t="shared" si="7"/>
        <v>0</v>
      </c>
      <c r="AC37" s="14">
        <f t="shared" si="7"/>
        <v>2000.7443413724795</v>
      </c>
    </row>
    <row r="38" spans="1:29" x14ac:dyDescent="0.35">
      <c r="A38" s="7" t="s">
        <v>63</v>
      </c>
      <c r="B38" s="7" t="s">
        <v>64</v>
      </c>
      <c r="C38" s="1">
        <v>220.5</v>
      </c>
      <c r="D38" s="7">
        <v>3177992.93</v>
      </c>
      <c r="E38" s="32">
        <v>-446334.62063574657</v>
      </c>
      <c r="F38" s="7">
        <f t="shared" si="1"/>
        <v>2731658.3093642537</v>
      </c>
      <c r="G38" s="7">
        <v>917881.73576000019</v>
      </c>
      <c r="H38" s="7">
        <v>8412.2199999999993</v>
      </c>
      <c r="I38" s="7">
        <f t="shared" si="2"/>
        <v>1805364.3536042536</v>
      </c>
      <c r="J38" s="7">
        <v>0</v>
      </c>
      <c r="K38" s="14">
        <f t="shared" si="3"/>
        <v>12388.473058341286</v>
      </c>
      <c r="L38" s="1">
        <v>217.5</v>
      </c>
      <c r="M38" s="7">
        <v>3231948.42</v>
      </c>
      <c r="N38" s="32">
        <v>-216126.67834652093</v>
      </c>
      <c r="O38" s="7">
        <f t="shared" si="4"/>
        <v>3015822</v>
      </c>
      <c r="P38" s="7">
        <v>917881.74</v>
      </c>
      <c r="Q38" s="7">
        <v>7918.92</v>
      </c>
      <c r="R38" s="7">
        <f t="shared" si="5"/>
        <v>2090021.3399999999</v>
      </c>
      <c r="S38" s="7">
        <v>0</v>
      </c>
      <c r="T38" s="14">
        <f t="shared" si="6"/>
        <v>13865.848275862068</v>
      </c>
      <c r="U38" s="1">
        <f t="shared" si="8"/>
        <v>-3</v>
      </c>
      <c r="V38" s="7">
        <f t="shared" si="8"/>
        <v>53955.489999999758</v>
      </c>
      <c r="W38" s="7">
        <f t="shared" si="8"/>
        <v>230207.94228922564</v>
      </c>
      <c r="X38" s="7">
        <f t="shared" si="7"/>
        <v>284163.69063574634</v>
      </c>
      <c r="Y38" s="7">
        <f t="shared" si="7"/>
        <v>4.2399998055770993E-3</v>
      </c>
      <c r="Z38" s="7">
        <f t="shared" si="7"/>
        <v>-493.29999999999927</v>
      </c>
      <c r="AA38" s="7">
        <f t="shared" si="7"/>
        <v>284656.98639574624</v>
      </c>
      <c r="AB38" s="7">
        <f t="shared" si="7"/>
        <v>0</v>
      </c>
      <c r="AC38" s="14">
        <f t="shared" si="7"/>
        <v>1477.3752175207828</v>
      </c>
    </row>
    <row r="39" spans="1:29" x14ac:dyDescent="0.35">
      <c r="A39" s="7" t="s">
        <v>63</v>
      </c>
      <c r="B39" s="7" t="s">
        <v>65</v>
      </c>
      <c r="C39" s="1">
        <v>272.39999999999998</v>
      </c>
      <c r="D39" s="7">
        <v>3546931.36</v>
      </c>
      <c r="E39" s="32">
        <v>-498150.34138122911</v>
      </c>
      <c r="F39" s="7">
        <f t="shared" si="1"/>
        <v>3048781.0186187709</v>
      </c>
      <c r="G39" s="7">
        <v>1993740.588</v>
      </c>
      <c r="H39" s="7">
        <v>126231.03</v>
      </c>
      <c r="I39" s="7">
        <f t="shared" si="2"/>
        <v>928809.40061877086</v>
      </c>
      <c r="J39" s="7">
        <v>0</v>
      </c>
      <c r="K39" s="14">
        <f t="shared" si="3"/>
        <v>11192.29448832148</v>
      </c>
      <c r="L39" s="1">
        <v>276.5</v>
      </c>
      <c r="M39" s="7">
        <v>3659064.78</v>
      </c>
      <c r="N39" s="32">
        <v>-244688.780260962</v>
      </c>
      <c r="O39" s="7">
        <f t="shared" si="4"/>
        <v>3414376</v>
      </c>
      <c r="P39" s="7">
        <v>1993740.59</v>
      </c>
      <c r="Q39" s="7">
        <v>118828.75</v>
      </c>
      <c r="R39" s="7">
        <f t="shared" si="5"/>
        <v>1301806.6599999999</v>
      </c>
      <c r="S39" s="7">
        <v>0</v>
      </c>
      <c r="T39" s="14">
        <f t="shared" si="6"/>
        <v>12348.556962025317</v>
      </c>
      <c r="U39" s="1">
        <f t="shared" si="8"/>
        <v>4.1000000000000227</v>
      </c>
      <c r="V39" s="7">
        <f t="shared" si="8"/>
        <v>112133.41999999993</v>
      </c>
      <c r="W39" s="7">
        <f t="shared" si="8"/>
        <v>253461.56112026711</v>
      </c>
      <c r="X39" s="7">
        <f t="shared" si="7"/>
        <v>365594.98138122912</v>
      </c>
      <c r="Y39" s="7">
        <f t="shared" si="7"/>
        <v>2.0000000949949026E-3</v>
      </c>
      <c r="Z39" s="7">
        <f t="shared" si="7"/>
        <v>-7402.2799999999988</v>
      </c>
      <c r="AA39" s="7">
        <f t="shared" si="7"/>
        <v>372997.25938122906</v>
      </c>
      <c r="AB39" s="7">
        <f t="shared" si="7"/>
        <v>0</v>
      </c>
      <c r="AC39" s="14">
        <f t="shared" si="7"/>
        <v>1156.2624737038368</v>
      </c>
    </row>
    <row r="40" spans="1:29" x14ac:dyDescent="0.35">
      <c r="A40" s="7" t="s">
        <v>66</v>
      </c>
      <c r="B40" s="7" t="s">
        <v>66</v>
      </c>
      <c r="C40" s="1">
        <v>458</v>
      </c>
      <c r="D40" s="7">
        <v>4804570.71</v>
      </c>
      <c r="E40" s="32">
        <v>-674780.05533683475</v>
      </c>
      <c r="F40" s="7">
        <f t="shared" si="1"/>
        <v>4129790.6546631651</v>
      </c>
      <c r="G40" s="7">
        <v>849068.44620900007</v>
      </c>
      <c r="H40" s="7">
        <v>78230.02</v>
      </c>
      <c r="I40" s="7">
        <f t="shared" si="2"/>
        <v>3202492.1884541651</v>
      </c>
      <c r="J40" s="7">
        <v>0</v>
      </c>
      <c r="K40" s="14">
        <f t="shared" si="3"/>
        <v>9017.0101630200115</v>
      </c>
      <c r="L40" s="1">
        <v>468</v>
      </c>
      <c r="M40" s="7">
        <v>5034390.96</v>
      </c>
      <c r="N40" s="32">
        <v>-336659.51750633219</v>
      </c>
      <c r="O40" s="7">
        <f t="shared" si="4"/>
        <v>4697731</v>
      </c>
      <c r="P40" s="7">
        <v>849068.45</v>
      </c>
      <c r="Q40" s="7">
        <v>73642.559999999998</v>
      </c>
      <c r="R40" s="7">
        <f t="shared" si="5"/>
        <v>3775019.9899999998</v>
      </c>
      <c r="S40" s="7">
        <v>0</v>
      </c>
      <c r="T40" s="14">
        <f t="shared" si="6"/>
        <v>10037.886752136752</v>
      </c>
      <c r="U40" s="1">
        <f t="shared" si="8"/>
        <v>10</v>
      </c>
      <c r="V40" s="7">
        <f t="shared" si="8"/>
        <v>229820.25</v>
      </c>
      <c r="W40" s="7">
        <f t="shared" si="8"/>
        <v>338120.53783050255</v>
      </c>
      <c r="X40" s="7">
        <f t="shared" si="7"/>
        <v>567940.3453368349</v>
      </c>
      <c r="Y40" s="7">
        <f t="shared" si="7"/>
        <v>3.790999879129231E-3</v>
      </c>
      <c r="Z40" s="7">
        <f t="shared" si="7"/>
        <v>-4587.4600000000064</v>
      </c>
      <c r="AA40" s="7">
        <f t="shared" si="7"/>
        <v>572527.80154583463</v>
      </c>
      <c r="AB40" s="7">
        <f t="shared" si="7"/>
        <v>0</v>
      </c>
      <c r="AC40" s="14">
        <f t="shared" si="7"/>
        <v>1020.8765891167404</v>
      </c>
    </row>
    <row r="41" spans="1:29" x14ac:dyDescent="0.35">
      <c r="A41" s="7" t="s">
        <v>67</v>
      </c>
      <c r="B41" s="7" t="s">
        <v>68</v>
      </c>
      <c r="C41" s="1">
        <v>390.5</v>
      </c>
      <c r="D41" s="7">
        <v>4467525.12</v>
      </c>
      <c r="E41" s="32">
        <v>-627443.5385908389</v>
      </c>
      <c r="F41" s="7">
        <f t="shared" si="1"/>
        <v>3840081.581409161</v>
      </c>
      <c r="G41" s="7">
        <v>2467072.8890869999</v>
      </c>
      <c r="H41" s="7">
        <v>356483.53</v>
      </c>
      <c r="I41" s="7">
        <f t="shared" si="2"/>
        <v>1016525.162322161</v>
      </c>
      <c r="J41" s="7">
        <v>0</v>
      </c>
      <c r="K41" s="14">
        <f t="shared" si="3"/>
        <v>9833.7556502155203</v>
      </c>
      <c r="L41" s="1">
        <v>388</v>
      </c>
      <c r="M41" s="7">
        <v>4562019.47</v>
      </c>
      <c r="N41" s="32">
        <v>-305071.11700849974</v>
      </c>
      <c r="O41" s="7">
        <f t="shared" si="4"/>
        <v>4256948</v>
      </c>
      <c r="P41" s="7">
        <v>2467072.89</v>
      </c>
      <c r="Q41" s="7">
        <v>335579.05</v>
      </c>
      <c r="R41" s="7">
        <f t="shared" si="5"/>
        <v>1454296.0599999998</v>
      </c>
      <c r="S41" s="7">
        <v>0</v>
      </c>
      <c r="T41" s="14">
        <f t="shared" si="6"/>
        <v>10971.515463917525</v>
      </c>
      <c r="U41" s="1">
        <f t="shared" si="8"/>
        <v>-2.5</v>
      </c>
      <c r="V41" s="7">
        <f t="shared" si="8"/>
        <v>94494.349999999627</v>
      </c>
      <c r="W41" s="7">
        <f t="shared" si="8"/>
        <v>322372.42158233916</v>
      </c>
      <c r="X41" s="7">
        <f t="shared" si="7"/>
        <v>416866.41859083902</v>
      </c>
      <c r="Y41" s="7">
        <f t="shared" si="7"/>
        <v>9.130001999437809E-4</v>
      </c>
      <c r="Z41" s="7">
        <f t="shared" si="7"/>
        <v>-20904.48000000004</v>
      </c>
      <c r="AA41" s="7">
        <f t="shared" si="7"/>
        <v>437770.8976778388</v>
      </c>
      <c r="AB41" s="7">
        <f t="shared" si="7"/>
        <v>0</v>
      </c>
      <c r="AC41" s="14">
        <f t="shared" si="7"/>
        <v>1137.759813702005</v>
      </c>
    </row>
    <row r="42" spans="1:29" x14ac:dyDescent="0.35">
      <c r="A42" s="7" t="s">
        <v>69</v>
      </c>
      <c r="B42" s="7" t="s">
        <v>69</v>
      </c>
      <c r="C42" s="1">
        <v>4799.6000000000004</v>
      </c>
      <c r="D42" s="7">
        <v>43798196.539999999</v>
      </c>
      <c r="E42" s="32">
        <v>-6151257.056827615</v>
      </c>
      <c r="F42" s="7">
        <f t="shared" si="1"/>
        <v>37646939.483172387</v>
      </c>
      <c r="G42" s="7">
        <v>8558611.0567680001</v>
      </c>
      <c r="H42" s="7">
        <v>1347013.97</v>
      </c>
      <c r="I42" s="7">
        <f t="shared" si="2"/>
        <v>27741314.456404388</v>
      </c>
      <c r="J42" s="7">
        <v>0</v>
      </c>
      <c r="K42" s="14">
        <f t="shared" si="3"/>
        <v>7843.7660394975383</v>
      </c>
      <c r="L42" s="1">
        <v>4790.2</v>
      </c>
      <c r="M42" s="7">
        <v>44799557.799999997</v>
      </c>
      <c r="N42" s="32">
        <v>-2995833.5840975372</v>
      </c>
      <c r="O42" s="7">
        <f t="shared" si="4"/>
        <v>41803724</v>
      </c>
      <c r="P42" s="7">
        <v>8558611.0600000005</v>
      </c>
      <c r="Q42" s="7">
        <v>1268024.02</v>
      </c>
      <c r="R42" s="7">
        <f t="shared" si="5"/>
        <v>31977088.919999998</v>
      </c>
      <c r="S42" s="7">
        <v>0</v>
      </c>
      <c r="T42" s="14">
        <f t="shared" si="6"/>
        <v>8726.9266418938678</v>
      </c>
      <c r="U42" s="1">
        <f t="shared" si="8"/>
        <v>-9.4000000000005457</v>
      </c>
      <c r="V42" s="7">
        <f t="shared" si="8"/>
        <v>1001361.2599999979</v>
      </c>
      <c r="W42" s="7">
        <f t="shared" si="8"/>
        <v>3155423.4727300778</v>
      </c>
      <c r="X42" s="7">
        <f t="shared" si="7"/>
        <v>4156784.5168276131</v>
      </c>
      <c r="Y42" s="7">
        <f t="shared" si="7"/>
        <v>3.232000395655632E-3</v>
      </c>
      <c r="Z42" s="7">
        <f t="shared" si="7"/>
        <v>-78989.949999999953</v>
      </c>
      <c r="AA42" s="7">
        <f t="shared" si="7"/>
        <v>4235774.4635956101</v>
      </c>
      <c r="AB42" s="7">
        <f t="shared" si="7"/>
        <v>0</v>
      </c>
      <c r="AC42" s="14">
        <f t="shared" si="7"/>
        <v>883.16060239632952</v>
      </c>
    </row>
    <row r="43" spans="1:29" x14ac:dyDescent="0.35">
      <c r="A43" s="7" t="s">
        <v>70</v>
      </c>
      <c r="B43" s="7" t="s">
        <v>70</v>
      </c>
      <c r="C43" s="1">
        <v>91201.600000000006</v>
      </c>
      <c r="D43" s="7">
        <v>881561110.34000003</v>
      </c>
      <c r="E43" s="32">
        <v>-123811239.48907949</v>
      </c>
      <c r="F43" s="7">
        <f t="shared" si="1"/>
        <v>757749870.85092056</v>
      </c>
      <c r="G43" s="7">
        <v>540485872.47055805</v>
      </c>
      <c r="H43" s="7">
        <v>29216181.890000001</v>
      </c>
      <c r="I43" s="7">
        <f t="shared" si="2"/>
        <v>188047816.49036252</v>
      </c>
      <c r="J43" s="7">
        <v>0</v>
      </c>
      <c r="K43" s="14">
        <f t="shared" si="3"/>
        <v>8308.5151011705984</v>
      </c>
      <c r="L43" s="1">
        <v>91139.6</v>
      </c>
      <c r="M43" s="7">
        <v>902964860.5</v>
      </c>
      <c r="N43" s="32">
        <v>-60383016.868658647</v>
      </c>
      <c r="O43" s="7">
        <f t="shared" si="4"/>
        <v>842581844</v>
      </c>
      <c r="P43" s="7">
        <v>540485872.47000003</v>
      </c>
      <c r="Q43" s="7">
        <v>27502922.300000001</v>
      </c>
      <c r="R43" s="7">
        <f t="shared" si="5"/>
        <v>274593049.22999996</v>
      </c>
      <c r="S43" s="7">
        <v>0</v>
      </c>
      <c r="T43" s="14">
        <f t="shared" si="6"/>
        <v>9244.9587665515319</v>
      </c>
      <c r="U43" s="1">
        <f t="shared" si="8"/>
        <v>-62</v>
      </c>
      <c r="V43" s="7">
        <f t="shared" si="8"/>
        <v>21403750.159999967</v>
      </c>
      <c r="W43" s="7">
        <f t="shared" si="8"/>
        <v>63428222.620420843</v>
      </c>
      <c r="X43" s="7">
        <f t="shared" si="7"/>
        <v>84831973.149079442</v>
      </c>
      <c r="Y43" s="7">
        <f t="shared" si="7"/>
        <v>-5.5801868438720703E-4</v>
      </c>
      <c r="Z43" s="7">
        <f t="shared" si="7"/>
        <v>-1713259.5899999999</v>
      </c>
      <c r="AA43" s="7">
        <f t="shared" si="7"/>
        <v>86545232.739637434</v>
      </c>
      <c r="AB43" s="7">
        <f t="shared" si="7"/>
        <v>0</v>
      </c>
      <c r="AC43" s="14">
        <f t="shared" si="7"/>
        <v>936.44366538093345</v>
      </c>
    </row>
    <row r="44" spans="1:29" x14ac:dyDescent="0.35">
      <c r="A44" s="7" t="s">
        <v>71</v>
      </c>
      <c r="B44" s="7" t="s">
        <v>71</v>
      </c>
      <c r="C44" s="1">
        <v>231.9</v>
      </c>
      <c r="D44" s="7">
        <v>3354046.8</v>
      </c>
      <c r="E44" s="32">
        <v>-471060.58416326926</v>
      </c>
      <c r="F44" s="7">
        <f t="shared" si="1"/>
        <v>2882986.2158367308</v>
      </c>
      <c r="G44" s="7">
        <v>1923917.633801</v>
      </c>
      <c r="H44" s="7">
        <v>111243.11</v>
      </c>
      <c r="I44" s="7">
        <f t="shared" si="2"/>
        <v>847825.47203573084</v>
      </c>
      <c r="J44" s="7">
        <v>0</v>
      </c>
      <c r="K44" s="14">
        <f t="shared" si="3"/>
        <v>12432.0233541903</v>
      </c>
      <c r="L44" s="1">
        <v>231.9</v>
      </c>
      <c r="M44" s="7">
        <v>3439084.8</v>
      </c>
      <c r="N44" s="32">
        <v>-229978.29104463532</v>
      </c>
      <c r="O44" s="7">
        <f t="shared" si="4"/>
        <v>3209107</v>
      </c>
      <c r="P44" s="7">
        <v>1923917.63</v>
      </c>
      <c r="Q44" s="7">
        <v>104719.73</v>
      </c>
      <c r="R44" s="7">
        <f t="shared" si="5"/>
        <v>1180469.6400000001</v>
      </c>
      <c r="S44" s="7">
        <v>0</v>
      </c>
      <c r="T44" s="14">
        <f t="shared" si="6"/>
        <v>13838.322552824493</v>
      </c>
      <c r="U44" s="1">
        <f t="shared" si="8"/>
        <v>0</v>
      </c>
      <c r="V44" s="7">
        <f t="shared" si="8"/>
        <v>85038</v>
      </c>
      <c r="W44" s="7">
        <f t="shared" si="8"/>
        <v>241082.29311863394</v>
      </c>
      <c r="X44" s="7">
        <f t="shared" si="7"/>
        <v>326120.78416326921</v>
      </c>
      <c r="Y44" s="7">
        <f t="shared" si="7"/>
        <v>-3.8010000716894865E-3</v>
      </c>
      <c r="Z44" s="7">
        <f t="shared" si="7"/>
        <v>-6523.3800000000047</v>
      </c>
      <c r="AA44" s="7">
        <f t="shared" si="7"/>
        <v>332644.16796426929</v>
      </c>
      <c r="AB44" s="7">
        <f t="shared" si="7"/>
        <v>0</v>
      </c>
      <c r="AC44" s="14">
        <f t="shared" si="7"/>
        <v>1406.2991986341931</v>
      </c>
    </row>
    <row r="45" spans="1:29" x14ac:dyDescent="0.35">
      <c r="A45" s="7" t="s">
        <v>72</v>
      </c>
      <c r="B45" s="7" t="s">
        <v>72</v>
      </c>
      <c r="C45" s="1">
        <v>66279.3</v>
      </c>
      <c r="D45" s="7">
        <v>597674270.70000005</v>
      </c>
      <c r="E45" s="32">
        <v>-83940626.915312558</v>
      </c>
      <c r="F45" s="7">
        <f t="shared" si="1"/>
        <v>513733643.78468752</v>
      </c>
      <c r="G45" s="7">
        <v>188704842.65184</v>
      </c>
      <c r="H45" s="7">
        <v>16420913.42</v>
      </c>
      <c r="I45" s="7">
        <f t="shared" si="2"/>
        <v>308607887.71284753</v>
      </c>
      <c r="J45" s="7">
        <v>0</v>
      </c>
      <c r="K45" s="14">
        <f t="shared" si="3"/>
        <v>7751.0420868157553</v>
      </c>
      <c r="L45" s="1">
        <v>65392.800000000003</v>
      </c>
      <c r="M45" s="7">
        <v>604421439.75999999</v>
      </c>
      <c r="N45" s="32">
        <v>-40418837.531061403</v>
      </c>
      <c r="O45" s="7">
        <f t="shared" si="4"/>
        <v>564002602</v>
      </c>
      <c r="P45" s="7">
        <v>188704842.65000001</v>
      </c>
      <c r="Q45" s="7">
        <v>15457978.300000001</v>
      </c>
      <c r="R45" s="7">
        <f t="shared" si="5"/>
        <v>359839781.05000001</v>
      </c>
      <c r="S45" s="7">
        <v>0</v>
      </c>
      <c r="T45" s="14">
        <f t="shared" si="6"/>
        <v>8624.8425208891495</v>
      </c>
      <c r="U45" s="1">
        <f t="shared" si="8"/>
        <v>-886.5</v>
      </c>
      <c r="V45" s="7">
        <f t="shared" si="8"/>
        <v>6747169.0599999428</v>
      </c>
      <c r="W45" s="7">
        <f t="shared" si="8"/>
        <v>43521789.384251155</v>
      </c>
      <c r="X45" s="7">
        <f t="shared" si="7"/>
        <v>50268958.215312481</v>
      </c>
      <c r="Y45" s="7">
        <f t="shared" si="7"/>
        <v>-1.8399953842163086E-3</v>
      </c>
      <c r="Z45" s="7">
        <f t="shared" si="7"/>
        <v>-962935.11999999918</v>
      </c>
      <c r="AA45" s="7">
        <f t="shared" si="7"/>
        <v>51231893.337152481</v>
      </c>
      <c r="AB45" s="7">
        <f t="shared" si="7"/>
        <v>0</v>
      </c>
      <c r="AC45" s="14">
        <f t="shared" si="7"/>
        <v>873.80043407339417</v>
      </c>
    </row>
    <row r="46" spans="1:29" x14ac:dyDescent="0.35">
      <c r="A46" s="7" t="s">
        <v>73</v>
      </c>
      <c r="B46" s="7" t="s">
        <v>73</v>
      </c>
      <c r="C46" s="1">
        <v>6985</v>
      </c>
      <c r="D46" s="7">
        <v>67763457.810000002</v>
      </c>
      <c r="E46" s="32">
        <v>-9517068.7603111714</v>
      </c>
      <c r="F46" s="7">
        <f t="shared" si="1"/>
        <v>58246389.049688831</v>
      </c>
      <c r="G46" s="7">
        <v>37384219.740099996</v>
      </c>
      <c r="H46" s="7">
        <v>2105124.02</v>
      </c>
      <c r="I46" s="7">
        <f t="shared" si="2"/>
        <v>18757045.289588835</v>
      </c>
      <c r="J46" s="7">
        <v>0</v>
      </c>
      <c r="K46" s="14">
        <f t="shared" si="3"/>
        <v>8338.7815389676216</v>
      </c>
      <c r="L46" s="1">
        <v>6922.6</v>
      </c>
      <c r="M46" s="7">
        <v>68816295.260000005</v>
      </c>
      <c r="N46" s="32">
        <v>-4601879.5407190425</v>
      </c>
      <c r="O46" s="7">
        <f t="shared" si="4"/>
        <v>64214416</v>
      </c>
      <c r="P46" s="7">
        <v>37384219.740000002</v>
      </c>
      <c r="Q46" s="7">
        <v>1981677.91</v>
      </c>
      <c r="R46" s="7">
        <f t="shared" si="5"/>
        <v>24848518.349999998</v>
      </c>
      <c r="S46" s="7">
        <v>0</v>
      </c>
      <c r="T46" s="14">
        <f t="shared" si="6"/>
        <v>9276.0546615433504</v>
      </c>
      <c r="U46" s="1">
        <f t="shared" si="8"/>
        <v>-62.399999999999636</v>
      </c>
      <c r="V46" s="7">
        <f t="shared" si="8"/>
        <v>1052837.450000003</v>
      </c>
      <c r="W46" s="7">
        <f t="shared" si="8"/>
        <v>4915189.2195921289</v>
      </c>
      <c r="X46" s="7">
        <f t="shared" si="7"/>
        <v>5968026.950311169</v>
      </c>
      <c r="Y46" s="7">
        <f t="shared" si="7"/>
        <v>-9.9994242191314697E-5</v>
      </c>
      <c r="Z46" s="7">
        <f t="shared" si="7"/>
        <v>-123446.1100000001</v>
      </c>
      <c r="AA46" s="7">
        <f t="shared" si="7"/>
        <v>6091473.0604111627</v>
      </c>
      <c r="AB46" s="7">
        <f t="shared" si="7"/>
        <v>0</v>
      </c>
      <c r="AC46" s="14">
        <f t="shared" si="7"/>
        <v>937.27312257572885</v>
      </c>
    </row>
    <row r="47" spans="1:29" x14ac:dyDescent="0.35">
      <c r="A47" s="7" t="s">
        <v>74</v>
      </c>
      <c r="B47" s="7" t="s">
        <v>75</v>
      </c>
      <c r="C47" s="1">
        <v>2296.1999999999998</v>
      </c>
      <c r="D47" s="7">
        <v>21201325.739999998</v>
      </c>
      <c r="E47" s="32">
        <v>-2977629.5572620383</v>
      </c>
      <c r="F47" s="7">
        <f t="shared" si="1"/>
        <v>18223696.182737961</v>
      </c>
      <c r="G47" s="7">
        <v>6677284.7267119996</v>
      </c>
      <c r="H47" s="7">
        <v>1205096.23</v>
      </c>
      <c r="I47" s="7">
        <f t="shared" si="2"/>
        <v>10341315.226025961</v>
      </c>
      <c r="J47" s="7">
        <v>0</v>
      </c>
      <c r="K47" s="14">
        <f t="shared" si="3"/>
        <v>7936.4585762294064</v>
      </c>
      <c r="L47" s="1">
        <v>2310.4</v>
      </c>
      <c r="M47" s="7">
        <v>21865861.289999999</v>
      </c>
      <c r="N47" s="32">
        <v>-1462212.6827734069</v>
      </c>
      <c r="O47" s="7">
        <f t="shared" si="4"/>
        <v>20403649</v>
      </c>
      <c r="P47" s="7">
        <v>6677284.7300000004</v>
      </c>
      <c r="Q47" s="7">
        <v>1134428.45</v>
      </c>
      <c r="R47" s="7">
        <f t="shared" si="5"/>
        <v>12591935.82</v>
      </c>
      <c r="S47" s="7">
        <v>0</v>
      </c>
      <c r="T47" s="14">
        <f t="shared" si="6"/>
        <v>8831.2192693905818</v>
      </c>
      <c r="U47" s="1">
        <f t="shared" si="8"/>
        <v>14.200000000000273</v>
      </c>
      <c r="V47" s="7">
        <f t="shared" si="8"/>
        <v>664535.55000000075</v>
      </c>
      <c r="W47" s="7">
        <f t="shared" si="8"/>
        <v>1515416.8744886315</v>
      </c>
      <c r="X47" s="7">
        <f t="shared" si="7"/>
        <v>2179952.8172620386</v>
      </c>
      <c r="Y47" s="7">
        <f t="shared" si="7"/>
        <v>3.2880008220672607E-3</v>
      </c>
      <c r="Z47" s="7">
        <f t="shared" si="7"/>
        <v>-70667.780000000028</v>
      </c>
      <c r="AA47" s="7">
        <f t="shared" si="7"/>
        <v>2250620.593974039</v>
      </c>
      <c r="AB47" s="7">
        <f t="shared" si="7"/>
        <v>0</v>
      </c>
      <c r="AC47" s="14">
        <f t="shared" si="7"/>
        <v>894.76069316117537</v>
      </c>
    </row>
    <row r="48" spans="1:29" x14ac:dyDescent="0.35">
      <c r="A48" s="7" t="s">
        <v>74</v>
      </c>
      <c r="B48" s="7" t="s">
        <v>76</v>
      </c>
      <c r="C48" s="1">
        <v>248.9</v>
      </c>
      <c r="D48" s="7">
        <v>3527289.6</v>
      </c>
      <c r="E48" s="32">
        <v>-495391.74572311406</v>
      </c>
      <c r="F48" s="7">
        <f t="shared" si="1"/>
        <v>3031897.8542768862</v>
      </c>
      <c r="G48" s="7">
        <v>902967.99606000003</v>
      </c>
      <c r="H48" s="7">
        <v>145018.23000000001</v>
      </c>
      <c r="I48" s="7">
        <f t="shared" si="2"/>
        <v>1983911.6282168864</v>
      </c>
      <c r="J48" s="7">
        <v>0</v>
      </c>
      <c r="K48" s="14">
        <f t="shared" si="3"/>
        <v>12181.188647155026</v>
      </c>
      <c r="L48" s="1">
        <v>253.5</v>
      </c>
      <c r="M48" s="7">
        <v>3644667.68</v>
      </c>
      <c r="N48" s="32">
        <v>-243726.01817553781</v>
      </c>
      <c r="O48" s="7">
        <f t="shared" si="4"/>
        <v>3400942</v>
      </c>
      <c r="P48" s="7">
        <v>902968</v>
      </c>
      <c r="Q48" s="7">
        <v>136514.25</v>
      </c>
      <c r="R48" s="7">
        <f t="shared" si="5"/>
        <v>2361459.75</v>
      </c>
      <c r="S48" s="7">
        <v>0</v>
      </c>
      <c r="T48" s="14">
        <f t="shared" si="6"/>
        <v>13415.944773175543</v>
      </c>
      <c r="U48" s="1">
        <f t="shared" si="8"/>
        <v>4.5999999999999943</v>
      </c>
      <c r="V48" s="7">
        <f t="shared" si="8"/>
        <v>117378.08000000007</v>
      </c>
      <c r="W48" s="7">
        <f t="shared" si="8"/>
        <v>251665.72754757624</v>
      </c>
      <c r="X48" s="7">
        <f t="shared" si="7"/>
        <v>369044.14572311379</v>
      </c>
      <c r="Y48" s="7">
        <f t="shared" si="7"/>
        <v>3.9399999659508467E-3</v>
      </c>
      <c r="Z48" s="7">
        <f t="shared" si="7"/>
        <v>-8503.9800000000105</v>
      </c>
      <c r="AA48" s="7">
        <f t="shared" si="7"/>
        <v>377548.12178311357</v>
      </c>
      <c r="AB48" s="7">
        <f t="shared" si="7"/>
        <v>0</v>
      </c>
      <c r="AC48" s="14">
        <f t="shared" si="7"/>
        <v>1234.7561260205166</v>
      </c>
    </row>
    <row r="49" spans="1:29" x14ac:dyDescent="0.35">
      <c r="A49" s="7" t="s">
        <v>74</v>
      </c>
      <c r="B49" s="7" t="s">
        <v>77</v>
      </c>
      <c r="C49" s="1">
        <v>325</v>
      </c>
      <c r="D49" s="7">
        <v>4122393.17</v>
      </c>
      <c r="E49" s="32">
        <v>-578971.32944324787</v>
      </c>
      <c r="F49" s="7">
        <f t="shared" si="1"/>
        <v>3543421.8405567519</v>
      </c>
      <c r="G49" s="7">
        <v>598395.79046100006</v>
      </c>
      <c r="H49" s="7">
        <v>82271.59</v>
      </c>
      <c r="I49" s="7">
        <f t="shared" si="2"/>
        <v>2862754.460095752</v>
      </c>
      <c r="J49" s="7">
        <v>0</v>
      </c>
      <c r="K49" s="14">
        <f t="shared" si="3"/>
        <v>10902.836432482314</v>
      </c>
      <c r="L49" s="1">
        <v>325</v>
      </c>
      <c r="M49" s="7">
        <v>4225452.8499999996</v>
      </c>
      <c r="N49" s="32">
        <v>-282564.25236524665</v>
      </c>
      <c r="O49" s="7">
        <f t="shared" si="4"/>
        <v>3942889</v>
      </c>
      <c r="P49" s="7">
        <v>598395.79</v>
      </c>
      <c r="Q49" s="7">
        <v>77447.12</v>
      </c>
      <c r="R49" s="7">
        <f t="shared" si="5"/>
        <v>3267046.09</v>
      </c>
      <c r="S49" s="7">
        <v>0</v>
      </c>
      <c r="T49" s="14">
        <f t="shared" si="6"/>
        <v>12131.966153846153</v>
      </c>
      <c r="U49" s="1">
        <f t="shared" si="8"/>
        <v>0</v>
      </c>
      <c r="V49" s="7">
        <f t="shared" si="8"/>
        <v>103059.6799999997</v>
      </c>
      <c r="W49" s="7">
        <f t="shared" si="8"/>
        <v>296407.07707800122</v>
      </c>
      <c r="X49" s="7">
        <f t="shared" si="7"/>
        <v>399467.15944324806</v>
      </c>
      <c r="Y49" s="7">
        <f t="shared" si="7"/>
        <v>-4.6100001782178879E-4</v>
      </c>
      <c r="Z49" s="7">
        <f t="shared" si="7"/>
        <v>-4824.4700000000012</v>
      </c>
      <c r="AA49" s="7">
        <f t="shared" si="7"/>
        <v>404291.62990424782</v>
      </c>
      <c r="AB49" s="7">
        <f t="shared" si="7"/>
        <v>0</v>
      </c>
      <c r="AC49" s="14">
        <f t="shared" si="7"/>
        <v>1229.1297213638391</v>
      </c>
    </row>
    <row r="50" spans="1:29" x14ac:dyDescent="0.35">
      <c r="A50" s="7" t="s">
        <v>74</v>
      </c>
      <c r="B50" s="7" t="s">
        <v>74</v>
      </c>
      <c r="C50" s="1">
        <v>236.5</v>
      </c>
      <c r="D50" s="7">
        <v>3427247.76</v>
      </c>
      <c r="E50" s="32">
        <v>-481341.32532016427</v>
      </c>
      <c r="F50" s="7">
        <f t="shared" si="1"/>
        <v>2945906.4346798356</v>
      </c>
      <c r="G50" s="7">
        <v>533561.10878000001</v>
      </c>
      <c r="H50" s="7">
        <v>86860.39</v>
      </c>
      <c r="I50" s="7">
        <f t="shared" si="2"/>
        <v>2325484.9358998355</v>
      </c>
      <c r="J50" s="7">
        <v>0</v>
      </c>
      <c r="K50" s="14">
        <f t="shared" si="3"/>
        <v>12456.26399441791</v>
      </c>
      <c r="L50" s="1">
        <v>242.5</v>
      </c>
      <c r="M50" s="7">
        <v>3554251.24</v>
      </c>
      <c r="N50" s="32">
        <v>-237679.69493467451</v>
      </c>
      <c r="O50" s="7">
        <f t="shared" si="4"/>
        <v>3316572</v>
      </c>
      <c r="P50" s="7">
        <v>533561.11</v>
      </c>
      <c r="Q50" s="7">
        <v>81766.83</v>
      </c>
      <c r="R50" s="7">
        <f t="shared" si="5"/>
        <v>2701244.06</v>
      </c>
      <c r="S50" s="7">
        <v>0</v>
      </c>
      <c r="T50" s="14">
        <f t="shared" si="6"/>
        <v>13676.58556701031</v>
      </c>
      <c r="U50" s="1">
        <f t="shared" si="8"/>
        <v>6</v>
      </c>
      <c r="V50" s="7">
        <f t="shared" si="8"/>
        <v>127003.48000000045</v>
      </c>
      <c r="W50" s="7">
        <f t="shared" si="8"/>
        <v>243661.63038548976</v>
      </c>
      <c r="X50" s="7">
        <f t="shared" si="7"/>
        <v>370665.56532016443</v>
      </c>
      <c r="Y50" s="7">
        <f t="shared" si="7"/>
        <v>1.2199999764561653E-3</v>
      </c>
      <c r="Z50" s="7">
        <f t="shared" si="7"/>
        <v>-5093.5599999999977</v>
      </c>
      <c r="AA50" s="7">
        <f t="shared" si="7"/>
        <v>375759.12410016451</v>
      </c>
      <c r="AB50" s="7">
        <f t="shared" si="7"/>
        <v>0</v>
      </c>
      <c r="AC50" s="14">
        <f t="shared" si="7"/>
        <v>1220.3215725924001</v>
      </c>
    </row>
    <row r="51" spans="1:29" x14ac:dyDescent="0.35">
      <c r="A51" s="7" t="s">
        <v>74</v>
      </c>
      <c r="B51" s="7" t="s">
        <v>78</v>
      </c>
      <c r="C51" s="1">
        <v>50</v>
      </c>
      <c r="D51" s="7">
        <v>1037959.23</v>
      </c>
      <c r="E51" s="32">
        <v>-145776.6424790069</v>
      </c>
      <c r="F51" s="7">
        <f t="shared" si="1"/>
        <v>892182.58752099308</v>
      </c>
      <c r="G51" s="7">
        <v>321671.23484599992</v>
      </c>
      <c r="H51" s="7">
        <v>54656.49</v>
      </c>
      <c r="I51" s="7">
        <f t="shared" si="2"/>
        <v>515854.86267499323</v>
      </c>
      <c r="J51" s="7">
        <v>0</v>
      </c>
      <c r="K51" s="14">
        <f t="shared" si="3"/>
        <v>17843.65175041986</v>
      </c>
      <c r="L51" s="1">
        <v>50</v>
      </c>
      <c r="M51" s="7">
        <v>1059868.92</v>
      </c>
      <c r="N51" s="32">
        <v>-70875.496571914511</v>
      </c>
      <c r="O51" s="7">
        <f t="shared" si="4"/>
        <v>988993</v>
      </c>
      <c r="P51" s="7">
        <v>321671.23</v>
      </c>
      <c r="Q51" s="7">
        <v>51451.39</v>
      </c>
      <c r="R51" s="7">
        <f t="shared" si="5"/>
        <v>615870.38</v>
      </c>
      <c r="S51" s="7">
        <v>0</v>
      </c>
      <c r="T51" s="14">
        <f t="shared" si="6"/>
        <v>19779.86</v>
      </c>
      <c r="U51" s="1">
        <f t="shared" si="8"/>
        <v>0</v>
      </c>
      <c r="V51" s="7">
        <f t="shared" si="8"/>
        <v>21909.689999999944</v>
      </c>
      <c r="W51" s="7">
        <f t="shared" si="8"/>
        <v>74901.145907092388</v>
      </c>
      <c r="X51" s="7">
        <f t="shared" si="7"/>
        <v>96810.412479006918</v>
      </c>
      <c r="Y51" s="7">
        <f t="shared" si="7"/>
        <v>-4.8459999379701912E-3</v>
      </c>
      <c r="Z51" s="7">
        <f t="shared" si="7"/>
        <v>-3205.0999999999985</v>
      </c>
      <c r="AA51" s="7">
        <f t="shared" si="7"/>
        <v>100015.51732500677</v>
      </c>
      <c r="AB51" s="7">
        <f t="shared" si="7"/>
        <v>0</v>
      </c>
      <c r="AC51" s="14">
        <f t="shared" si="7"/>
        <v>1936.2082495801405</v>
      </c>
    </row>
    <row r="52" spans="1:29" x14ac:dyDescent="0.35">
      <c r="A52" s="7" t="s">
        <v>79</v>
      </c>
      <c r="B52" s="7" t="s">
        <v>80</v>
      </c>
      <c r="C52" s="1">
        <v>462</v>
      </c>
      <c r="D52" s="7">
        <v>4990680.59</v>
      </c>
      <c r="E52" s="32">
        <v>-700918.3396301117</v>
      </c>
      <c r="F52" s="7">
        <f t="shared" si="1"/>
        <v>4289762.2503698878</v>
      </c>
      <c r="G52" s="7">
        <v>1223024.8319999999</v>
      </c>
      <c r="H52" s="7">
        <v>143506.49</v>
      </c>
      <c r="I52" s="7">
        <f t="shared" si="2"/>
        <v>2923230.9283698881</v>
      </c>
      <c r="J52" s="7">
        <v>0</v>
      </c>
      <c r="K52" s="14">
        <f t="shared" si="3"/>
        <v>9285.1996761252976</v>
      </c>
      <c r="L52" s="1">
        <v>467.5</v>
      </c>
      <c r="M52" s="7">
        <v>5172659.9000000004</v>
      </c>
      <c r="N52" s="32">
        <v>-345905.8305154657</v>
      </c>
      <c r="O52" s="7">
        <f t="shared" si="4"/>
        <v>4826754</v>
      </c>
      <c r="P52" s="7">
        <v>1223024.83</v>
      </c>
      <c r="Q52" s="7">
        <v>135091.16</v>
      </c>
      <c r="R52" s="7">
        <f t="shared" si="5"/>
        <v>3468638.01</v>
      </c>
      <c r="S52" s="7">
        <v>0</v>
      </c>
      <c r="T52" s="14">
        <f t="shared" si="6"/>
        <v>10324.607486631015</v>
      </c>
      <c r="U52" s="1">
        <f t="shared" si="8"/>
        <v>5.5</v>
      </c>
      <c r="V52" s="7">
        <f t="shared" si="8"/>
        <v>181979.31000000052</v>
      </c>
      <c r="W52" s="7">
        <f t="shared" si="8"/>
        <v>355012.509114646</v>
      </c>
      <c r="X52" s="7">
        <f t="shared" si="7"/>
        <v>536991.7496301122</v>
      </c>
      <c r="Y52" s="7">
        <f t="shared" si="7"/>
        <v>-1.999999862164259E-3</v>
      </c>
      <c r="Z52" s="7">
        <f t="shared" si="7"/>
        <v>-8415.3299999999872</v>
      </c>
      <c r="AA52" s="7">
        <f t="shared" si="7"/>
        <v>545407.08163011167</v>
      </c>
      <c r="AB52" s="7">
        <f t="shared" si="7"/>
        <v>0</v>
      </c>
      <c r="AC52" s="14">
        <f t="shared" si="7"/>
        <v>1039.4078105057179</v>
      </c>
    </row>
    <row r="53" spans="1:29" x14ac:dyDescent="0.35">
      <c r="A53" s="7" t="s">
        <v>79</v>
      </c>
      <c r="B53" s="7" t="s">
        <v>81</v>
      </c>
      <c r="C53" s="1">
        <v>11699.2</v>
      </c>
      <c r="D53" s="7">
        <v>113768374.73999999</v>
      </c>
      <c r="E53" s="32">
        <v>-15978249.636925198</v>
      </c>
      <c r="F53" s="7">
        <f t="shared" si="1"/>
        <v>97790125.103074789</v>
      </c>
      <c r="G53" s="7">
        <v>11356277.355719998</v>
      </c>
      <c r="H53" s="7">
        <v>1001052.56</v>
      </c>
      <c r="I53" s="7">
        <f t="shared" si="2"/>
        <v>85432795.187354788</v>
      </c>
      <c r="J53" s="7">
        <v>0</v>
      </c>
      <c r="K53" s="14">
        <f t="shared" si="3"/>
        <v>8358.7018858618358</v>
      </c>
      <c r="L53" s="1">
        <v>11570.7</v>
      </c>
      <c r="M53" s="7">
        <v>115278547.09999999</v>
      </c>
      <c r="N53" s="32">
        <v>-7708900.7099116892</v>
      </c>
      <c r="O53" s="7">
        <f t="shared" si="4"/>
        <v>107569646</v>
      </c>
      <c r="P53" s="7">
        <v>11356277.359999999</v>
      </c>
      <c r="Q53" s="7">
        <v>942350.06</v>
      </c>
      <c r="R53" s="7">
        <f t="shared" si="5"/>
        <v>95271018.579999998</v>
      </c>
      <c r="S53" s="7">
        <v>0</v>
      </c>
      <c r="T53" s="14">
        <f t="shared" si="6"/>
        <v>9296.7275964289111</v>
      </c>
      <c r="U53" s="1">
        <f t="shared" si="8"/>
        <v>-128.5</v>
      </c>
      <c r="V53" s="7">
        <f t="shared" si="8"/>
        <v>1510172.3599999994</v>
      </c>
      <c r="W53" s="7">
        <f t="shared" si="8"/>
        <v>8269348.927013509</v>
      </c>
      <c r="X53" s="7">
        <f t="shared" si="7"/>
        <v>9779520.896925211</v>
      </c>
      <c r="Y53" s="7">
        <f t="shared" si="7"/>
        <v>4.2800009250640869E-3</v>
      </c>
      <c r="Z53" s="7">
        <f t="shared" si="7"/>
        <v>-58702.5</v>
      </c>
      <c r="AA53" s="7">
        <f t="shared" si="7"/>
        <v>9838223.39264521</v>
      </c>
      <c r="AB53" s="7">
        <f t="shared" si="7"/>
        <v>0</v>
      </c>
      <c r="AC53" s="14">
        <f t="shared" si="7"/>
        <v>938.02571056707529</v>
      </c>
    </row>
    <row r="54" spans="1:29" x14ac:dyDescent="0.35">
      <c r="A54" s="7" t="s">
        <v>79</v>
      </c>
      <c r="B54" s="7" t="s">
        <v>82</v>
      </c>
      <c r="C54" s="1">
        <v>9448.7999999999993</v>
      </c>
      <c r="D54" s="7">
        <v>84256756.409999996</v>
      </c>
      <c r="E54" s="32">
        <v>-11833477.36656414</v>
      </c>
      <c r="F54" s="7">
        <f t="shared" si="1"/>
        <v>72423279.043435857</v>
      </c>
      <c r="G54" s="7">
        <v>10128565.979747998</v>
      </c>
      <c r="H54" s="7">
        <v>949634.79</v>
      </c>
      <c r="I54" s="7">
        <f t="shared" si="2"/>
        <v>61345078.273687862</v>
      </c>
      <c r="J54" s="7">
        <v>0</v>
      </c>
      <c r="K54" s="14">
        <f t="shared" si="3"/>
        <v>7664.8123617216852</v>
      </c>
      <c r="L54" s="1">
        <v>9491.7999999999993</v>
      </c>
      <c r="M54" s="7">
        <v>86747893.969999999</v>
      </c>
      <c r="N54" s="32">
        <v>-5801000.4309698399</v>
      </c>
      <c r="O54" s="7">
        <f t="shared" si="4"/>
        <v>80946894</v>
      </c>
      <c r="P54" s="7">
        <v>10128565.98</v>
      </c>
      <c r="Q54" s="7">
        <v>893947.46</v>
      </c>
      <c r="R54" s="7">
        <f t="shared" si="5"/>
        <v>69924380.560000002</v>
      </c>
      <c r="S54" s="7">
        <v>0</v>
      </c>
      <c r="T54" s="14">
        <f t="shared" si="6"/>
        <v>8528.0867696327368</v>
      </c>
      <c r="U54" s="1">
        <f t="shared" si="8"/>
        <v>43</v>
      </c>
      <c r="V54" s="7">
        <f t="shared" si="8"/>
        <v>2491137.5600000024</v>
      </c>
      <c r="W54" s="7">
        <f t="shared" si="8"/>
        <v>6032476.9355942998</v>
      </c>
      <c r="X54" s="7">
        <f t="shared" si="7"/>
        <v>8523614.9565641433</v>
      </c>
      <c r="Y54" s="7">
        <f t="shared" si="7"/>
        <v>2.5200285017490387E-4</v>
      </c>
      <c r="Z54" s="7">
        <f t="shared" si="7"/>
        <v>-55687.330000000075</v>
      </c>
      <c r="AA54" s="7">
        <f t="shared" si="7"/>
        <v>8579302.2863121405</v>
      </c>
      <c r="AB54" s="7">
        <f t="shared" si="7"/>
        <v>0</v>
      </c>
      <c r="AC54" s="14">
        <f t="shared" si="7"/>
        <v>863.27440791105164</v>
      </c>
    </row>
    <row r="55" spans="1:29" x14ac:dyDescent="0.35">
      <c r="A55" s="7" t="s">
        <v>79</v>
      </c>
      <c r="B55" s="7" t="s">
        <v>83</v>
      </c>
      <c r="C55" s="1">
        <v>8444.4</v>
      </c>
      <c r="D55" s="7">
        <v>75302456.680000007</v>
      </c>
      <c r="E55" s="32">
        <v>-10575886.786257748</v>
      </c>
      <c r="F55" s="7">
        <f t="shared" si="1"/>
        <v>64726569.893742263</v>
      </c>
      <c r="G55" s="7">
        <v>3523585.125984</v>
      </c>
      <c r="H55" s="7">
        <v>384513.81</v>
      </c>
      <c r="I55" s="7">
        <f t="shared" si="2"/>
        <v>60818470.957758263</v>
      </c>
      <c r="J55" s="7">
        <v>0</v>
      </c>
      <c r="K55" s="14">
        <f t="shared" si="3"/>
        <v>7665.0288823057017</v>
      </c>
      <c r="L55" s="1">
        <v>8558.7000000000007</v>
      </c>
      <c r="M55" s="7">
        <v>78222260.900000006</v>
      </c>
      <c r="N55" s="32">
        <v>-5230874.7616312336</v>
      </c>
      <c r="O55" s="7">
        <f t="shared" si="4"/>
        <v>72991386</v>
      </c>
      <c r="P55" s="7">
        <v>3523585.13</v>
      </c>
      <c r="Q55" s="7">
        <v>361965.62</v>
      </c>
      <c r="R55" s="7">
        <f t="shared" si="5"/>
        <v>69105835.25</v>
      </c>
      <c r="S55" s="7">
        <v>0</v>
      </c>
      <c r="T55" s="14">
        <f t="shared" si="6"/>
        <v>8528.3262645027862</v>
      </c>
      <c r="U55" s="1">
        <f t="shared" si="8"/>
        <v>114.30000000000109</v>
      </c>
      <c r="V55" s="7">
        <f t="shared" si="8"/>
        <v>2919804.2199999988</v>
      </c>
      <c r="W55" s="7">
        <f t="shared" si="8"/>
        <v>5345012.0246265139</v>
      </c>
      <c r="X55" s="7">
        <f t="shared" si="7"/>
        <v>8264816.1062577367</v>
      </c>
      <c r="Y55" s="7">
        <f t="shared" si="7"/>
        <v>4.0159998461604118E-3</v>
      </c>
      <c r="Z55" s="7">
        <f t="shared" si="7"/>
        <v>-22548.190000000002</v>
      </c>
      <c r="AA55" s="7">
        <f t="shared" si="7"/>
        <v>8287364.2922417372</v>
      </c>
      <c r="AB55" s="7">
        <f t="shared" si="7"/>
        <v>0</v>
      </c>
      <c r="AC55" s="14">
        <f t="shared" si="7"/>
        <v>863.29738219708452</v>
      </c>
    </row>
    <row r="56" spans="1:29" x14ac:dyDescent="0.35">
      <c r="A56" s="7" t="s">
        <v>79</v>
      </c>
      <c r="B56" s="7" t="s">
        <v>84</v>
      </c>
      <c r="C56" s="1">
        <v>29699.3</v>
      </c>
      <c r="D56" s="7">
        <v>275532968.27999997</v>
      </c>
      <c r="E56" s="32">
        <v>-38697349.4210684</v>
      </c>
      <c r="F56" s="7">
        <f t="shared" si="1"/>
        <v>236835618.85893157</v>
      </c>
      <c r="G56" s="7">
        <v>62110392.478209004</v>
      </c>
      <c r="H56" s="7">
        <v>7304398.5099999998</v>
      </c>
      <c r="I56" s="7">
        <f t="shared" si="2"/>
        <v>167420827.87072259</v>
      </c>
      <c r="J56" s="7">
        <v>0</v>
      </c>
      <c r="K56" s="14">
        <f t="shared" si="3"/>
        <v>7974.4512112720358</v>
      </c>
      <c r="L56" s="1">
        <v>29115.3</v>
      </c>
      <c r="M56" s="7">
        <v>277001213.39999998</v>
      </c>
      <c r="N56" s="32">
        <v>-18523610.024103604</v>
      </c>
      <c r="O56" s="7">
        <f t="shared" si="4"/>
        <v>258477603</v>
      </c>
      <c r="P56" s="7">
        <v>61942501.799999997</v>
      </c>
      <c r="Q56" s="7">
        <v>6876062.9100000001</v>
      </c>
      <c r="R56" s="7">
        <f t="shared" si="5"/>
        <v>189659038.28999999</v>
      </c>
      <c r="S56" s="7">
        <v>0</v>
      </c>
      <c r="T56" s="14">
        <f t="shared" si="6"/>
        <v>8877.7241862525898</v>
      </c>
      <c r="U56" s="1">
        <f t="shared" si="8"/>
        <v>-584</v>
      </c>
      <c r="V56" s="7">
        <f t="shared" si="8"/>
        <v>1468245.1200000048</v>
      </c>
      <c r="W56" s="7">
        <f t="shared" si="8"/>
        <v>20173739.396964796</v>
      </c>
      <c r="X56" s="7">
        <f t="shared" si="7"/>
        <v>21641984.141068429</v>
      </c>
      <c r="Y56" s="7">
        <f t="shared" si="7"/>
        <v>-167890.67820900679</v>
      </c>
      <c r="Z56" s="7">
        <f t="shared" si="7"/>
        <v>-428335.59999999963</v>
      </c>
      <c r="AA56" s="7">
        <f t="shared" si="7"/>
        <v>22238210.4192774</v>
      </c>
      <c r="AB56" s="7">
        <f t="shared" si="7"/>
        <v>0</v>
      </c>
      <c r="AC56" s="14">
        <f t="shared" si="7"/>
        <v>903.27297498055395</v>
      </c>
    </row>
    <row r="57" spans="1:29" x14ac:dyDescent="0.35">
      <c r="A57" s="7" t="s">
        <v>79</v>
      </c>
      <c r="B57" s="7" t="s">
        <v>85</v>
      </c>
      <c r="C57" s="1">
        <v>5197.2</v>
      </c>
      <c r="D57" s="7">
        <v>46346082.969999999</v>
      </c>
      <c r="E57" s="32">
        <v>-6509096.0917800982</v>
      </c>
      <c r="F57" s="7">
        <f t="shared" si="1"/>
        <v>39836986.878219903</v>
      </c>
      <c r="G57" s="7">
        <v>11275536.879000001</v>
      </c>
      <c r="H57" s="7">
        <v>1343287.14</v>
      </c>
      <c r="I57" s="7">
        <f t="shared" si="2"/>
        <v>27218162.859219901</v>
      </c>
      <c r="J57" s="7">
        <v>0</v>
      </c>
      <c r="K57" s="14">
        <f t="shared" si="3"/>
        <v>7665.0863692411112</v>
      </c>
      <c r="L57" s="1">
        <v>5222.2</v>
      </c>
      <c r="M57" s="7">
        <v>47728662.450000003</v>
      </c>
      <c r="N57" s="32">
        <v>-3191708.5103854542</v>
      </c>
      <c r="O57" s="7">
        <f t="shared" si="4"/>
        <v>44536954</v>
      </c>
      <c r="P57" s="7">
        <v>11275536.880000001</v>
      </c>
      <c r="Q57" s="7">
        <v>1264515.74</v>
      </c>
      <c r="R57" s="7">
        <f t="shared" si="5"/>
        <v>31996901.379999999</v>
      </c>
      <c r="S57" s="7">
        <v>0</v>
      </c>
      <c r="T57" s="14">
        <f t="shared" si="6"/>
        <v>8528.3891846348288</v>
      </c>
      <c r="U57" s="1">
        <f t="shared" si="8"/>
        <v>25</v>
      </c>
      <c r="V57" s="7">
        <f t="shared" si="8"/>
        <v>1382579.4800000042</v>
      </c>
      <c r="W57" s="7">
        <f t="shared" si="8"/>
        <v>3317387.581394644</v>
      </c>
      <c r="X57" s="7">
        <f t="shared" si="7"/>
        <v>4699967.1217800975</v>
      </c>
      <c r="Y57" s="7">
        <f t="shared" si="7"/>
        <v>1.0000001639127731E-3</v>
      </c>
      <c r="Z57" s="7">
        <f t="shared" si="7"/>
        <v>-78771.399999999907</v>
      </c>
      <c r="AA57" s="7">
        <f t="shared" si="7"/>
        <v>4778738.5207800977</v>
      </c>
      <c r="AB57" s="7">
        <f t="shared" si="7"/>
        <v>0</v>
      </c>
      <c r="AC57" s="14">
        <f t="shared" si="7"/>
        <v>863.30281539371754</v>
      </c>
    </row>
    <row r="58" spans="1:29" x14ac:dyDescent="0.35">
      <c r="A58" s="7" t="s">
        <v>79</v>
      </c>
      <c r="B58" s="7" t="s">
        <v>86</v>
      </c>
      <c r="C58" s="1">
        <v>1425.5</v>
      </c>
      <c r="D58" s="7">
        <v>13572582.33</v>
      </c>
      <c r="E58" s="32">
        <v>-1906207.3197588855</v>
      </c>
      <c r="F58" s="7">
        <f t="shared" si="1"/>
        <v>11666375.010241114</v>
      </c>
      <c r="G58" s="7">
        <v>3024007.724928</v>
      </c>
      <c r="H58" s="7">
        <v>323982.49</v>
      </c>
      <c r="I58" s="7">
        <f t="shared" si="2"/>
        <v>8318384.7953131143</v>
      </c>
      <c r="J58" s="7">
        <v>0</v>
      </c>
      <c r="K58" s="14">
        <f t="shared" si="3"/>
        <v>8184.0582323683711</v>
      </c>
      <c r="L58" s="1">
        <v>1422.3</v>
      </c>
      <c r="M58" s="7">
        <v>13884410.539999999</v>
      </c>
      <c r="N58" s="32">
        <v>-928477.54383704707</v>
      </c>
      <c r="O58" s="7">
        <f t="shared" si="4"/>
        <v>12955933</v>
      </c>
      <c r="P58" s="7">
        <v>3024007.72</v>
      </c>
      <c r="Q58" s="7">
        <v>304983.90999999997</v>
      </c>
      <c r="R58" s="7">
        <f t="shared" si="5"/>
        <v>9626941.3699999992</v>
      </c>
      <c r="S58" s="7">
        <v>0</v>
      </c>
      <c r="T58" s="14">
        <f t="shared" si="6"/>
        <v>9109.1422344090552</v>
      </c>
      <c r="U58" s="1">
        <f t="shared" si="8"/>
        <v>-3.2000000000000455</v>
      </c>
      <c r="V58" s="7">
        <f t="shared" si="8"/>
        <v>311828.20999999903</v>
      </c>
      <c r="W58" s="7">
        <f t="shared" si="8"/>
        <v>977729.77592183847</v>
      </c>
      <c r="X58" s="7">
        <f t="shared" si="7"/>
        <v>1289557.9897588864</v>
      </c>
      <c r="Y58" s="7">
        <f t="shared" si="7"/>
        <v>-4.9279998056590557E-3</v>
      </c>
      <c r="Z58" s="7">
        <f t="shared" si="7"/>
        <v>-18998.580000000016</v>
      </c>
      <c r="AA58" s="7">
        <f t="shared" si="7"/>
        <v>1308556.5746868849</v>
      </c>
      <c r="AB58" s="7">
        <f t="shared" si="7"/>
        <v>0</v>
      </c>
      <c r="AC58" s="14">
        <f t="shared" si="7"/>
        <v>925.08400204068403</v>
      </c>
    </row>
    <row r="59" spans="1:29" x14ac:dyDescent="0.35">
      <c r="A59" s="7" t="s">
        <v>79</v>
      </c>
      <c r="B59" s="7" t="s">
        <v>87</v>
      </c>
      <c r="C59" s="1">
        <v>25965.9</v>
      </c>
      <c r="D59" s="7">
        <v>231210356.06</v>
      </c>
      <c r="E59" s="32">
        <v>-32472440.572451491</v>
      </c>
      <c r="F59" s="7">
        <f t="shared" si="1"/>
        <v>198737915.4875485</v>
      </c>
      <c r="G59" s="7">
        <v>50784408.228936002</v>
      </c>
      <c r="H59" s="7">
        <v>5588442.04</v>
      </c>
      <c r="I59" s="7">
        <f t="shared" si="2"/>
        <v>142365065.21861252</v>
      </c>
      <c r="J59" s="7">
        <v>0</v>
      </c>
      <c r="K59" s="14">
        <f t="shared" si="3"/>
        <v>7653.8042389267648</v>
      </c>
      <c r="L59" s="1">
        <v>26218.7</v>
      </c>
      <c r="M59" s="7">
        <v>239248534.84999999</v>
      </c>
      <c r="N59" s="32">
        <v>-15999014.964602174</v>
      </c>
      <c r="O59" s="7">
        <f t="shared" si="4"/>
        <v>223249520</v>
      </c>
      <c r="P59" s="7">
        <v>50784408.229999997</v>
      </c>
      <c r="Q59" s="7">
        <v>5260731.45</v>
      </c>
      <c r="R59" s="7">
        <f t="shared" si="5"/>
        <v>167204380.32000002</v>
      </c>
      <c r="S59" s="7">
        <v>0</v>
      </c>
      <c r="T59" s="14">
        <f t="shared" si="6"/>
        <v>8514.8966195883095</v>
      </c>
      <c r="U59" s="1">
        <f t="shared" si="8"/>
        <v>252.79999999999927</v>
      </c>
      <c r="V59" s="7">
        <f t="shared" si="8"/>
        <v>8038178.7899999917</v>
      </c>
      <c r="W59" s="7">
        <f t="shared" si="8"/>
        <v>16473425.607849317</v>
      </c>
      <c r="X59" s="7">
        <f t="shared" si="7"/>
        <v>24511604.5124515</v>
      </c>
      <c r="Y59" s="7">
        <f t="shared" si="7"/>
        <v>1.0639950633049011E-3</v>
      </c>
      <c r="Z59" s="7">
        <f t="shared" si="7"/>
        <v>-327710.58999999985</v>
      </c>
      <c r="AA59" s="7">
        <f t="shared" si="7"/>
        <v>24839315.101387501</v>
      </c>
      <c r="AB59" s="7">
        <f t="shared" si="7"/>
        <v>0</v>
      </c>
      <c r="AC59" s="14">
        <f t="shared" si="7"/>
        <v>861.09238066154467</v>
      </c>
    </row>
    <row r="60" spans="1:29" x14ac:dyDescent="0.35">
      <c r="A60" s="7" t="s">
        <v>79</v>
      </c>
      <c r="B60" s="7" t="s">
        <v>88</v>
      </c>
      <c r="C60" s="1">
        <v>1094.9000000000001</v>
      </c>
      <c r="D60" s="7">
        <v>10759422.619999999</v>
      </c>
      <c r="E60" s="32">
        <v>-1511111.8618370779</v>
      </c>
      <c r="F60" s="7">
        <f t="shared" si="1"/>
        <v>9248310.7581629213</v>
      </c>
      <c r="G60" s="7">
        <v>1017461.628</v>
      </c>
      <c r="H60" s="7">
        <v>120478.95</v>
      </c>
      <c r="I60" s="7">
        <f t="shared" si="2"/>
        <v>8110370.1801629206</v>
      </c>
      <c r="J60" s="7">
        <v>0</v>
      </c>
      <c r="K60" s="14">
        <f t="shared" si="3"/>
        <v>8446.7172875723081</v>
      </c>
      <c r="L60" s="1">
        <v>1103.3</v>
      </c>
      <c r="M60" s="7">
        <v>11110336.77</v>
      </c>
      <c r="N60" s="32">
        <v>-742969.83409509808</v>
      </c>
      <c r="O60" s="7">
        <f t="shared" si="4"/>
        <v>10367367</v>
      </c>
      <c r="P60" s="7">
        <v>1017461.63</v>
      </c>
      <c r="Q60" s="7">
        <v>113413.97</v>
      </c>
      <c r="R60" s="7">
        <f t="shared" si="5"/>
        <v>9236491.3999999985</v>
      </c>
      <c r="S60" s="7">
        <v>0</v>
      </c>
      <c r="T60" s="14">
        <f t="shared" si="6"/>
        <v>9396.6890238375781</v>
      </c>
      <c r="U60" s="1">
        <f t="shared" si="8"/>
        <v>8.3999999999998636</v>
      </c>
      <c r="V60" s="7">
        <f t="shared" si="8"/>
        <v>350914.15000000037</v>
      </c>
      <c r="W60" s="7">
        <f t="shared" si="8"/>
        <v>768142.02774197981</v>
      </c>
      <c r="X60" s="7">
        <f t="shared" si="7"/>
        <v>1119056.2418370787</v>
      </c>
      <c r="Y60" s="7">
        <f t="shared" si="7"/>
        <v>1.9999999785795808E-3</v>
      </c>
      <c r="Z60" s="7">
        <f t="shared" si="7"/>
        <v>-7064.9799999999959</v>
      </c>
      <c r="AA60" s="7">
        <f t="shared" si="7"/>
        <v>1126121.2198370779</v>
      </c>
      <c r="AB60" s="7">
        <f t="shared" si="7"/>
        <v>0</v>
      </c>
      <c r="AC60" s="14">
        <f t="shared" si="7"/>
        <v>949.97173626527001</v>
      </c>
    </row>
    <row r="61" spans="1:29" x14ac:dyDescent="0.35">
      <c r="A61" s="7" t="s">
        <v>79</v>
      </c>
      <c r="B61" s="7" t="s">
        <v>89</v>
      </c>
      <c r="C61" s="1">
        <v>639.79999999999995</v>
      </c>
      <c r="D61" s="7">
        <v>6509727.29</v>
      </c>
      <c r="E61" s="32">
        <v>-914261.52430877707</v>
      </c>
      <c r="F61" s="7">
        <f t="shared" si="1"/>
        <v>5595465.7656912226</v>
      </c>
      <c r="G61" s="7">
        <v>1102057.45627</v>
      </c>
      <c r="H61" s="7">
        <v>119334.84</v>
      </c>
      <c r="I61" s="7">
        <f t="shared" si="2"/>
        <v>4374073.4694212228</v>
      </c>
      <c r="J61" s="7">
        <v>0</v>
      </c>
      <c r="K61" s="14">
        <f t="shared" si="3"/>
        <v>8745.648273978155</v>
      </c>
      <c r="L61" s="1">
        <v>647.5</v>
      </c>
      <c r="M61" s="7">
        <v>6744995.5599999996</v>
      </c>
      <c r="N61" s="32">
        <v>-451050.97495486384</v>
      </c>
      <c r="O61" s="7">
        <f t="shared" si="4"/>
        <v>6293945</v>
      </c>
      <c r="P61" s="7">
        <v>1102057.46</v>
      </c>
      <c r="Q61" s="7">
        <v>112336.95</v>
      </c>
      <c r="R61" s="7">
        <f t="shared" si="5"/>
        <v>5079550.59</v>
      </c>
      <c r="S61" s="7">
        <v>0</v>
      </c>
      <c r="T61" s="14">
        <f t="shared" si="6"/>
        <v>9720.3783783783783</v>
      </c>
      <c r="U61" s="1">
        <f t="shared" si="8"/>
        <v>7.7000000000000455</v>
      </c>
      <c r="V61" s="7">
        <f t="shared" si="8"/>
        <v>235268.26999999955</v>
      </c>
      <c r="W61" s="7">
        <f t="shared" si="8"/>
        <v>463210.54935391323</v>
      </c>
      <c r="X61" s="7">
        <f t="shared" si="7"/>
        <v>698479.23430877738</v>
      </c>
      <c r="Y61" s="7">
        <f t="shared" si="7"/>
        <v>3.7299999967217445E-3</v>
      </c>
      <c r="Z61" s="7">
        <f t="shared" si="7"/>
        <v>-6997.8899999999994</v>
      </c>
      <c r="AA61" s="7">
        <f t="shared" si="7"/>
        <v>705477.12057877705</v>
      </c>
      <c r="AB61" s="7">
        <f t="shared" si="7"/>
        <v>0</v>
      </c>
      <c r="AC61" s="14">
        <f t="shared" si="7"/>
        <v>974.73010440022335</v>
      </c>
    </row>
    <row r="62" spans="1:29" x14ac:dyDescent="0.35">
      <c r="A62" s="7" t="s">
        <v>79</v>
      </c>
      <c r="B62" s="7" t="s">
        <v>90</v>
      </c>
      <c r="C62" s="1">
        <v>250.8</v>
      </c>
      <c r="D62" s="7">
        <v>3511283.66</v>
      </c>
      <c r="E62" s="32">
        <v>-493143.78441068332</v>
      </c>
      <c r="F62" s="7">
        <f t="shared" si="1"/>
        <v>3018139.8755893167</v>
      </c>
      <c r="G62" s="7">
        <v>310986.20343599998</v>
      </c>
      <c r="H62" s="7">
        <v>15980.23</v>
      </c>
      <c r="I62" s="7">
        <f t="shared" si="2"/>
        <v>2691173.4421533169</v>
      </c>
      <c r="J62" s="7">
        <v>0</v>
      </c>
      <c r="K62" s="14">
        <f t="shared" si="3"/>
        <v>12034.050540627259</v>
      </c>
      <c r="L62" s="1">
        <v>253.2</v>
      </c>
      <c r="M62" s="7">
        <v>3618769.61</v>
      </c>
      <c r="N62" s="32">
        <v>-241994.16385198222</v>
      </c>
      <c r="O62" s="7">
        <f t="shared" si="4"/>
        <v>3376775</v>
      </c>
      <c r="P62" s="7">
        <v>310986.2</v>
      </c>
      <c r="Q62" s="7">
        <v>15043.14</v>
      </c>
      <c r="R62" s="7">
        <f t="shared" si="5"/>
        <v>3050745.6599999997</v>
      </c>
      <c r="S62" s="7">
        <v>0</v>
      </c>
      <c r="T62" s="14">
        <f t="shared" si="6"/>
        <v>13336.394154818327</v>
      </c>
      <c r="U62" s="1">
        <f t="shared" si="8"/>
        <v>2.3999999999999773</v>
      </c>
      <c r="V62" s="7">
        <f t="shared" si="8"/>
        <v>107485.94999999972</v>
      </c>
      <c r="W62" s="7">
        <f t="shared" si="8"/>
        <v>251149.62055870111</v>
      </c>
      <c r="X62" s="7">
        <f t="shared" si="7"/>
        <v>358635.12441068329</v>
      </c>
      <c r="Y62" s="7">
        <f t="shared" si="7"/>
        <v>-3.4359999699518085E-3</v>
      </c>
      <c r="Z62" s="7">
        <f t="shared" si="7"/>
        <v>-937.09000000000015</v>
      </c>
      <c r="AA62" s="7">
        <f t="shared" si="7"/>
        <v>359572.21784668276</v>
      </c>
      <c r="AB62" s="7">
        <f t="shared" si="7"/>
        <v>0</v>
      </c>
      <c r="AC62" s="14">
        <f t="shared" si="7"/>
        <v>1302.3436141910679</v>
      </c>
    </row>
    <row r="63" spans="1:29" x14ac:dyDescent="0.35">
      <c r="A63" s="7" t="s">
        <v>79</v>
      </c>
      <c r="B63" s="7" t="s">
        <v>91</v>
      </c>
      <c r="C63" s="1">
        <v>6593.5</v>
      </c>
      <c r="D63" s="7">
        <v>58796472.659999996</v>
      </c>
      <c r="E63" s="32">
        <v>-8257696.5705902763</v>
      </c>
      <c r="F63" s="7">
        <f t="shared" si="1"/>
        <v>50538776.089409724</v>
      </c>
      <c r="G63" s="7">
        <v>14096801.327808</v>
      </c>
      <c r="H63" s="7">
        <v>1523309.07</v>
      </c>
      <c r="I63" s="7">
        <f t="shared" si="2"/>
        <v>34918665.691601723</v>
      </c>
      <c r="J63" s="7">
        <v>0</v>
      </c>
      <c r="K63" s="14">
        <f t="shared" si="3"/>
        <v>7664.9391202562711</v>
      </c>
      <c r="L63" s="1">
        <v>6688.5</v>
      </c>
      <c r="M63" s="7">
        <v>61128860.240000002</v>
      </c>
      <c r="N63" s="32">
        <v>-4087805.8056322299</v>
      </c>
      <c r="O63" s="7">
        <f t="shared" si="4"/>
        <v>57041054</v>
      </c>
      <c r="P63" s="7">
        <v>14096801.33</v>
      </c>
      <c r="Q63" s="7">
        <v>1433981.04</v>
      </c>
      <c r="R63" s="7">
        <f t="shared" si="5"/>
        <v>41510271.630000003</v>
      </c>
      <c r="S63" s="7">
        <v>0</v>
      </c>
      <c r="T63" s="14">
        <f t="shared" si="6"/>
        <v>8528.2281527995819</v>
      </c>
      <c r="U63" s="1">
        <f t="shared" si="8"/>
        <v>95</v>
      </c>
      <c r="V63" s="7">
        <f t="shared" si="8"/>
        <v>2332387.5800000057</v>
      </c>
      <c r="W63" s="7">
        <f t="shared" si="8"/>
        <v>4169890.7649580464</v>
      </c>
      <c r="X63" s="7">
        <f t="shared" si="7"/>
        <v>6502277.9105902761</v>
      </c>
      <c r="Y63" s="7">
        <f t="shared" si="7"/>
        <v>2.1919999271631241E-3</v>
      </c>
      <c r="Z63" s="7">
        <f t="shared" si="7"/>
        <v>-89328.030000000028</v>
      </c>
      <c r="AA63" s="7">
        <f t="shared" si="7"/>
        <v>6591605.9383982792</v>
      </c>
      <c r="AB63" s="7">
        <f t="shared" si="7"/>
        <v>0</v>
      </c>
      <c r="AC63" s="14">
        <f t="shared" si="7"/>
        <v>863.2890325433109</v>
      </c>
    </row>
    <row r="64" spans="1:29" x14ac:dyDescent="0.35">
      <c r="A64" s="7" t="s">
        <v>79</v>
      </c>
      <c r="B64" s="7" t="s">
        <v>92</v>
      </c>
      <c r="C64" s="1">
        <v>26662.7</v>
      </c>
      <c r="D64" s="7">
        <v>238518648.96000001</v>
      </c>
      <c r="E64" s="32">
        <v>-33498856.996548578</v>
      </c>
      <c r="F64" s="7">
        <f t="shared" si="1"/>
        <v>205019791.96345145</v>
      </c>
      <c r="G64" s="7">
        <v>26884128.756806999</v>
      </c>
      <c r="H64" s="7">
        <v>2054604.31</v>
      </c>
      <c r="I64" s="7">
        <f t="shared" si="2"/>
        <v>176081058.89664444</v>
      </c>
      <c r="J64" s="7">
        <v>0</v>
      </c>
      <c r="K64" s="14">
        <f t="shared" si="3"/>
        <v>7689.3859947961546</v>
      </c>
      <c r="L64" s="1">
        <v>27357.4</v>
      </c>
      <c r="M64" s="7">
        <v>250869214.37</v>
      </c>
      <c r="N64" s="32">
        <v>-16776112.411221402</v>
      </c>
      <c r="O64" s="7">
        <f t="shared" si="4"/>
        <v>234093102</v>
      </c>
      <c r="P64" s="7">
        <v>26884128.760000002</v>
      </c>
      <c r="Q64" s="7">
        <v>1934120.72</v>
      </c>
      <c r="R64" s="7">
        <f t="shared" si="5"/>
        <v>205274852.52000001</v>
      </c>
      <c r="S64" s="7">
        <v>0</v>
      </c>
      <c r="T64" s="14">
        <f t="shared" si="6"/>
        <v>8556.8475805449343</v>
      </c>
      <c r="U64" s="1">
        <f t="shared" si="8"/>
        <v>694.70000000000073</v>
      </c>
      <c r="V64" s="7">
        <f t="shared" si="8"/>
        <v>12350565.409999996</v>
      </c>
      <c r="W64" s="7">
        <f t="shared" si="8"/>
        <v>16722744.585327176</v>
      </c>
      <c r="X64" s="7">
        <f t="shared" si="8"/>
        <v>29073310.036548555</v>
      </c>
      <c r="Y64" s="7">
        <f t="shared" si="8"/>
        <v>3.1930021941661835E-3</v>
      </c>
      <c r="Z64" s="7">
        <f t="shared" si="8"/>
        <v>-120483.59000000008</v>
      </c>
      <c r="AA64" s="7">
        <f t="shared" si="8"/>
        <v>29193793.623355567</v>
      </c>
      <c r="AB64" s="7">
        <f t="shared" si="8"/>
        <v>0</v>
      </c>
      <c r="AC64" s="14">
        <f t="shared" si="8"/>
        <v>867.46158574877973</v>
      </c>
    </row>
    <row r="65" spans="1:29" x14ac:dyDescent="0.35">
      <c r="A65" s="7" t="s">
        <v>79</v>
      </c>
      <c r="B65" s="7" t="s">
        <v>93</v>
      </c>
      <c r="C65" s="1">
        <v>213</v>
      </c>
      <c r="D65" s="7">
        <v>3203317.89</v>
      </c>
      <c r="E65" s="32">
        <v>-449891.39582788508</v>
      </c>
      <c r="F65" s="7">
        <f t="shared" si="1"/>
        <v>2753426.4941721149</v>
      </c>
      <c r="G65" s="7">
        <v>170474.193</v>
      </c>
      <c r="H65" s="7">
        <v>13577.56</v>
      </c>
      <c r="I65" s="7">
        <f t="shared" si="2"/>
        <v>2569374.7411721149</v>
      </c>
      <c r="J65" s="7">
        <v>0</v>
      </c>
      <c r="K65" s="14">
        <f t="shared" si="3"/>
        <v>12926.884949164858</v>
      </c>
      <c r="L65" s="1">
        <v>215.4</v>
      </c>
      <c r="M65" s="7">
        <v>3304710.7</v>
      </c>
      <c r="N65" s="32">
        <v>-220992.43356340635</v>
      </c>
      <c r="O65" s="7">
        <f t="shared" si="4"/>
        <v>3083718</v>
      </c>
      <c r="P65" s="7">
        <v>170474.19</v>
      </c>
      <c r="Q65" s="7">
        <v>12781.36</v>
      </c>
      <c r="R65" s="7">
        <f t="shared" si="5"/>
        <v>2900462.45</v>
      </c>
      <c r="S65" s="7">
        <v>0</v>
      </c>
      <c r="T65" s="14">
        <f t="shared" si="6"/>
        <v>14316.239554317548</v>
      </c>
      <c r="U65" s="1">
        <f t="shared" ref="U65:AC93" si="9">L65-C65</f>
        <v>2.4000000000000057</v>
      </c>
      <c r="V65" s="7">
        <f t="shared" si="9"/>
        <v>101392.81000000006</v>
      </c>
      <c r="W65" s="7">
        <f t="shared" si="9"/>
        <v>228898.96226447873</v>
      </c>
      <c r="X65" s="7">
        <f t="shared" si="9"/>
        <v>330291.50582788512</v>
      </c>
      <c r="Y65" s="7">
        <f t="shared" si="9"/>
        <v>-2.9999999969732016E-3</v>
      </c>
      <c r="Z65" s="7">
        <f t="shared" si="9"/>
        <v>-796.19999999999891</v>
      </c>
      <c r="AA65" s="7">
        <f t="shared" si="9"/>
        <v>331087.70882788533</v>
      </c>
      <c r="AB65" s="7">
        <f t="shared" si="9"/>
        <v>0</v>
      </c>
      <c r="AC65" s="14">
        <f t="shared" si="9"/>
        <v>1389.3546051526901</v>
      </c>
    </row>
    <row r="66" spans="1:29" x14ac:dyDescent="0.35">
      <c r="A66" s="7" t="s">
        <v>79</v>
      </c>
      <c r="B66" s="7" t="s">
        <v>94</v>
      </c>
      <c r="C66" s="1">
        <v>283.2</v>
      </c>
      <c r="D66" s="7">
        <v>3656244.57</v>
      </c>
      <c r="E66" s="32">
        <v>-513502.88343859161</v>
      </c>
      <c r="F66" s="7">
        <f t="shared" si="1"/>
        <v>3142741.6865614085</v>
      </c>
      <c r="G66" s="7">
        <v>570403.66899999999</v>
      </c>
      <c r="H66" s="7">
        <v>64733.51</v>
      </c>
      <c r="I66" s="7">
        <f t="shared" si="2"/>
        <v>2507604.5075614089</v>
      </c>
      <c r="J66" s="7">
        <v>0</v>
      </c>
      <c r="K66" s="14">
        <f t="shared" si="3"/>
        <v>11097.25171808407</v>
      </c>
      <c r="L66" s="1">
        <v>282.8</v>
      </c>
      <c r="M66" s="7">
        <v>3746427.36</v>
      </c>
      <c r="N66" s="32">
        <v>-250530.88594258123</v>
      </c>
      <c r="O66" s="7">
        <f t="shared" si="4"/>
        <v>3495896</v>
      </c>
      <c r="P66" s="7">
        <v>570403.67000000004</v>
      </c>
      <c r="Q66" s="7">
        <v>60937.49</v>
      </c>
      <c r="R66" s="7">
        <f t="shared" si="5"/>
        <v>2864554.84</v>
      </c>
      <c r="S66" s="7">
        <v>0</v>
      </c>
      <c r="T66" s="14">
        <f t="shared" si="6"/>
        <v>12361.725601131542</v>
      </c>
      <c r="U66" s="1">
        <f t="shared" si="9"/>
        <v>-0.39999999999997726</v>
      </c>
      <c r="V66" s="7">
        <f t="shared" si="9"/>
        <v>90182.790000000037</v>
      </c>
      <c r="W66" s="7">
        <f t="shared" si="9"/>
        <v>262971.99749601039</v>
      </c>
      <c r="X66" s="7">
        <f t="shared" si="9"/>
        <v>353154.31343859155</v>
      </c>
      <c r="Y66" s="7">
        <f t="shared" si="9"/>
        <v>1.0000000474974513E-3</v>
      </c>
      <c r="Z66" s="7">
        <f t="shared" si="9"/>
        <v>-3796.0200000000041</v>
      </c>
      <c r="AA66" s="7">
        <f t="shared" si="9"/>
        <v>356950.33243859094</v>
      </c>
      <c r="AB66" s="7">
        <f t="shared" si="9"/>
        <v>0</v>
      </c>
      <c r="AC66" s="14">
        <f t="shared" si="9"/>
        <v>1264.4738830474726</v>
      </c>
    </row>
    <row r="67" spans="1:29" x14ac:dyDescent="0.35">
      <c r="A67" s="7" t="s">
        <v>95</v>
      </c>
      <c r="B67" s="7" t="s">
        <v>96</v>
      </c>
      <c r="C67" s="1">
        <v>3681</v>
      </c>
      <c r="D67" s="7">
        <v>32825354.309999999</v>
      </c>
      <c r="E67" s="32">
        <v>-4610171.3836058844</v>
      </c>
      <c r="F67" s="7">
        <f t="shared" si="1"/>
        <v>28215182.926394112</v>
      </c>
      <c r="G67" s="7">
        <v>7287222.2129999995</v>
      </c>
      <c r="H67" s="7">
        <v>1051968.3999999999</v>
      </c>
      <c r="I67" s="7">
        <f t="shared" si="2"/>
        <v>19875992.313394114</v>
      </c>
      <c r="J67" s="7">
        <v>0</v>
      </c>
      <c r="K67" s="14">
        <f t="shared" si="3"/>
        <v>7665.0863695718863</v>
      </c>
      <c r="L67" s="1">
        <v>3641.2</v>
      </c>
      <c r="M67" s="7">
        <v>33279002.280000001</v>
      </c>
      <c r="N67" s="32">
        <v>-2225431.624141668</v>
      </c>
      <c r="O67" s="7">
        <f t="shared" si="4"/>
        <v>31053571</v>
      </c>
      <c r="P67" s="7">
        <v>7287222.21</v>
      </c>
      <c r="Q67" s="7">
        <v>990280.15</v>
      </c>
      <c r="R67" s="7">
        <f t="shared" si="5"/>
        <v>22776068.640000001</v>
      </c>
      <c r="S67" s="7">
        <v>0</v>
      </c>
      <c r="T67" s="14">
        <f t="shared" si="6"/>
        <v>8528.389267274526</v>
      </c>
      <c r="U67" s="1">
        <f t="shared" si="9"/>
        <v>-39.800000000000182</v>
      </c>
      <c r="V67" s="7">
        <f t="shared" si="9"/>
        <v>453647.97000000253</v>
      </c>
      <c r="W67" s="7">
        <f t="shared" si="9"/>
        <v>2384739.7594642164</v>
      </c>
      <c r="X67" s="7">
        <f t="shared" si="9"/>
        <v>2838388.0736058876</v>
      </c>
      <c r="Y67" s="7">
        <f t="shared" si="9"/>
        <v>-2.9999995604157448E-3</v>
      </c>
      <c r="Z67" s="7">
        <f t="shared" si="9"/>
        <v>-61688.249999999884</v>
      </c>
      <c r="AA67" s="7">
        <f t="shared" si="9"/>
        <v>2900076.3266058862</v>
      </c>
      <c r="AB67" s="7">
        <f t="shared" si="9"/>
        <v>0</v>
      </c>
      <c r="AC67" s="14">
        <f t="shared" si="9"/>
        <v>863.30289770263971</v>
      </c>
    </row>
    <row r="68" spans="1:29" x14ac:dyDescent="0.35">
      <c r="A68" s="7" t="s">
        <v>95</v>
      </c>
      <c r="B68" s="7" t="s">
        <v>97</v>
      </c>
      <c r="C68" s="1">
        <v>1366.5</v>
      </c>
      <c r="D68" s="7">
        <v>12672401.84</v>
      </c>
      <c r="E68" s="32">
        <v>-1779781.0732700832</v>
      </c>
      <c r="F68" s="7">
        <f t="shared" si="1"/>
        <v>10892620.766729917</v>
      </c>
      <c r="G68" s="7">
        <v>2395695.7637859997</v>
      </c>
      <c r="H68" s="7">
        <v>378332.85</v>
      </c>
      <c r="I68" s="7">
        <f t="shared" si="2"/>
        <v>8118592.1529439185</v>
      </c>
      <c r="J68" s="7">
        <v>0</v>
      </c>
      <c r="K68" s="14">
        <f t="shared" si="3"/>
        <v>7971.1824125356143</v>
      </c>
      <c r="L68" s="1">
        <v>1364.4</v>
      </c>
      <c r="M68" s="7">
        <v>12979590.119999999</v>
      </c>
      <c r="N68" s="32">
        <v>-867970.44209477853</v>
      </c>
      <c r="O68" s="7">
        <f t="shared" si="4"/>
        <v>12111620</v>
      </c>
      <c r="P68" s="7">
        <v>2395695.7599999998</v>
      </c>
      <c r="Q68" s="7">
        <v>356147.12</v>
      </c>
      <c r="R68" s="7">
        <f t="shared" si="5"/>
        <v>9359777.120000001</v>
      </c>
      <c r="S68" s="7">
        <v>0</v>
      </c>
      <c r="T68" s="14">
        <f t="shared" si="6"/>
        <v>8876.883611844034</v>
      </c>
      <c r="U68" s="1">
        <f t="shared" si="9"/>
        <v>-2.0999999999999091</v>
      </c>
      <c r="V68" s="7">
        <f t="shared" si="9"/>
        <v>307188.27999999933</v>
      </c>
      <c r="W68" s="7">
        <f t="shared" si="9"/>
        <v>911810.63117530465</v>
      </c>
      <c r="X68" s="7">
        <f t="shared" si="9"/>
        <v>1218999.2332700826</v>
      </c>
      <c r="Y68" s="7">
        <f t="shared" si="9"/>
        <v>-3.785999957472086E-3</v>
      </c>
      <c r="Z68" s="7">
        <f t="shared" si="9"/>
        <v>-22185.729999999981</v>
      </c>
      <c r="AA68" s="7">
        <f t="shared" si="9"/>
        <v>1241184.9670560826</v>
      </c>
      <c r="AB68" s="7">
        <f t="shared" si="9"/>
        <v>0</v>
      </c>
      <c r="AC68" s="14">
        <f t="shared" si="9"/>
        <v>905.70119930841975</v>
      </c>
    </row>
    <row r="69" spans="1:29" x14ac:dyDescent="0.35">
      <c r="A69" s="7" t="s">
        <v>95</v>
      </c>
      <c r="B69" s="7" t="s">
        <v>98</v>
      </c>
      <c r="C69" s="1">
        <v>220</v>
      </c>
      <c r="D69" s="7">
        <v>3176928.83</v>
      </c>
      <c r="E69" s="32">
        <v>-446185.17264127964</v>
      </c>
      <c r="F69" s="7">
        <f t="shared" ref="F69:F132" si="10">D69+E69</f>
        <v>2730743.6573587204</v>
      </c>
      <c r="G69" s="7">
        <v>1454576.6368080003</v>
      </c>
      <c r="H69" s="7">
        <v>226298.14</v>
      </c>
      <c r="I69" s="7">
        <f t="shared" ref="I69:I132" si="11">F69-G69-H69</f>
        <v>1049868.8805507203</v>
      </c>
      <c r="J69" s="7">
        <v>0</v>
      </c>
      <c r="K69" s="14">
        <f t="shared" ref="K69:K132" si="12">F69/C69</f>
        <v>12412.471169812366</v>
      </c>
      <c r="L69" s="1">
        <v>222</v>
      </c>
      <c r="M69" s="7">
        <v>3271960.13</v>
      </c>
      <c r="N69" s="32">
        <v>-218802.33923385164</v>
      </c>
      <c r="O69" s="7">
        <f t="shared" ref="O69:O132" si="13">ROUND(M69+N69,0)</f>
        <v>3053158</v>
      </c>
      <c r="P69" s="7">
        <v>1454576.6399999999</v>
      </c>
      <c r="Q69" s="7">
        <v>213027.84</v>
      </c>
      <c r="R69" s="7">
        <f t="shared" ref="R69:R132" si="14">O69-P69-Q69</f>
        <v>1385553.52</v>
      </c>
      <c r="S69" s="7">
        <v>0</v>
      </c>
      <c r="T69" s="14">
        <f t="shared" ref="T69:T132" si="15">O69/L69</f>
        <v>13752.963963963964</v>
      </c>
      <c r="U69" s="1">
        <f t="shared" si="9"/>
        <v>2</v>
      </c>
      <c r="V69" s="7">
        <f t="shared" si="9"/>
        <v>95031.299999999814</v>
      </c>
      <c r="W69" s="7">
        <f t="shared" si="9"/>
        <v>227382.833407428</v>
      </c>
      <c r="X69" s="7">
        <f t="shared" si="9"/>
        <v>322414.34264127957</v>
      </c>
      <c r="Y69" s="7">
        <f t="shared" si="9"/>
        <v>3.1919996254146099E-3</v>
      </c>
      <c r="Z69" s="7">
        <f t="shared" si="9"/>
        <v>-13270.300000000017</v>
      </c>
      <c r="AA69" s="7">
        <f t="shared" si="9"/>
        <v>335684.63944927976</v>
      </c>
      <c r="AB69" s="7">
        <f t="shared" si="9"/>
        <v>0</v>
      </c>
      <c r="AC69" s="14">
        <f t="shared" si="9"/>
        <v>1340.492794151598</v>
      </c>
    </row>
    <row r="70" spans="1:29" x14ac:dyDescent="0.35">
      <c r="A70" s="7" t="s">
        <v>99</v>
      </c>
      <c r="B70" s="7" t="s">
        <v>100</v>
      </c>
      <c r="C70" s="1">
        <v>6239.3</v>
      </c>
      <c r="D70" s="7">
        <v>60587715.479999997</v>
      </c>
      <c r="E70" s="32">
        <v>-8509268.459559584</v>
      </c>
      <c r="F70" s="7">
        <f t="shared" si="10"/>
        <v>52078447.020440415</v>
      </c>
      <c r="G70" s="7">
        <v>25145861.220890999</v>
      </c>
      <c r="H70" s="7">
        <v>1488888.26</v>
      </c>
      <c r="I70" s="7">
        <f t="shared" si="11"/>
        <v>25443697.539549414</v>
      </c>
      <c r="J70" s="7">
        <v>0</v>
      </c>
      <c r="K70" s="14">
        <f t="shared" si="12"/>
        <v>8346.8413156027782</v>
      </c>
      <c r="L70" s="1">
        <v>6263.6</v>
      </c>
      <c r="M70" s="7">
        <v>62346115.390000001</v>
      </c>
      <c r="N70" s="32">
        <v>-4169206.0255867601</v>
      </c>
      <c r="O70" s="7">
        <f t="shared" si="13"/>
        <v>58176909</v>
      </c>
      <c r="P70" s="7">
        <v>25145861.219999999</v>
      </c>
      <c r="Q70" s="7">
        <v>1401578.69</v>
      </c>
      <c r="R70" s="7">
        <f t="shared" si="14"/>
        <v>31629469.09</v>
      </c>
      <c r="S70" s="7">
        <v>0</v>
      </c>
      <c r="T70" s="14">
        <f t="shared" si="15"/>
        <v>9288.0945462673226</v>
      </c>
      <c r="U70" s="1">
        <f t="shared" si="9"/>
        <v>24.300000000000182</v>
      </c>
      <c r="V70" s="7">
        <f t="shared" si="9"/>
        <v>1758399.9100000039</v>
      </c>
      <c r="W70" s="7">
        <f t="shared" si="9"/>
        <v>4340062.4339728244</v>
      </c>
      <c r="X70" s="7">
        <f t="shared" si="9"/>
        <v>6098461.9795595855</v>
      </c>
      <c r="Y70" s="7">
        <f t="shared" si="9"/>
        <v>-8.9100003242492676E-4</v>
      </c>
      <c r="Z70" s="7">
        <f t="shared" si="9"/>
        <v>-87309.570000000065</v>
      </c>
      <c r="AA70" s="7">
        <f t="shared" si="9"/>
        <v>6185771.5504505858</v>
      </c>
      <c r="AB70" s="7">
        <f t="shared" si="9"/>
        <v>0</v>
      </c>
      <c r="AC70" s="14">
        <f t="shared" si="9"/>
        <v>941.25323066454439</v>
      </c>
    </row>
    <row r="71" spans="1:29" x14ac:dyDescent="0.35">
      <c r="A71" s="7" t="s">
        <v>99</v>
      </c>
      <c r="B71" s="7" t="s">
        <v>101</v>
      </c>
      <c r="C71" s="1">
        <v>4813.3</v>
      </c>
      <c r="D71" s="7">
        <v>43639376.329999998</v>
      </c>
      <c r="E71" s="32">
        <v>-6128951.4822901534</v>
      </c>
      <c r="F71" s="7">
        <f t="shared" si="10"/>
        <v>37510424.847709842</v>
      </c>
      <c r="G71" s="7">
        <v>3891387.6352000004</v>
      </c>
      <c r="H71" s="7">
        <v>297371.87</v>
      </c>
      <c r="I71" s="7">
        <f t="shared" si="11"/>
        <v>33321665.34250984</v>
      </c>
      <c r="J71" s="7">
        <v>0</v>
      </c>
      <c r="K71" s="14">
        <f t="shared" si="12"/>
        <v>7793.0785215361275</v>
      </c>
      <c r="L71" s="1">
        <v>4767.3999999999996</v>
      </c>
      <c r="M71" s="7">
        <v>44314587.670000002</v>
      </c>
      <c r="N71" s="32">
        <v>-2963402.6880332432</v>
      </c>
      <c r="O71" s="7">
        <f t="shared" si="13"/>
        <v>41351185</v>
      </c>
      <c r="P71" s="7">
        <v>3891387.64</v>
      </c>
      <c r="Q71" s="7">
        <v>279933.75</v>
      </c>
      <c r="R71" s="7">
        <f t="shared" si="14"/>
        <v>37179863.609999999</v>
      </c>
      <c r="S71" s="7">
        <v>0</v>
      </c>
      <c r="T71" s="14">
        <f t="shared" si="15"/>
        <v>8673.7393547845786</v>
      </c>
      <c r="U71" s="1">
        <f t="shared" si="9"/>
        <v>-45.900000000000546</v>
      </c>
      <c r="V71" s="7">
        <f t="shared" si="9"/>
        <v>675211.34000000358</v>
      </c>
      <c r="W71" s="7">
        <f t="shared" si="9"/>
        <v>3165548.7942569102</v>
      </c>
      <c r="X71" s="7">
        <f t="shared" si="9"/>
        <v>3840760.152290158</v>
      </c>
      <c r="Y71" s="7">
        <f t="shared" si="9"/>
        <v>4.799999762326479E-3</v>
      </c>
      <c r="Z71" s="7">
        <f t="shared" si="9"/>
        <v>-17438.119999999995</v>
      </c>
      <c r="AA71" s="7">
        <f t="shared" si="9"/>
        <v>3858198.2674901597</v>
      </c>
      <c r="AB71" s="7">
        <f t="shared" si="9"/>
        <v>0</v>
      </c>
      <c r="AC71" s="14">
        <f t="shared" si="9"/>
        <v>880.66083324845113</v>
      </c>
    </row>
    <row r="72" spans="1:29" x14ac:dyDescent="0.35">
      <c r="A72" s="7" t="s">
        <v>99</v>
      </c>
      <c r="B72" s="7" t="s">
        <v>102</v>
      </c>
      <c r="C72" s="1">
        <v>1308.2</v>
      </c>
      <c r="D72" s="7">
        <v>12978954.5</v>
      </c>
      <c r="E72" s="32">
        <v>-1822834.9969948221</v>
      </c>
      <c r="F72" s="7">
        <f t="shared" si="10"/>
        <v>11156119.503005179</v>
      </c>
      <c r="G72" s="7">
        <v>1573010.565399</v>
      </c>
      <c r="H72" s="7">
        <v>175155.61</v>
      </c>
      <c r="I72" s="7">
        <f t="shared" si="11"/>
        <v>9407953.3276061788</v>
      </c>
      <c r="J72" s="7">
        <v>0</v>
      </c>
      <c r="K72" s="14">
        <f t="shared" si="12"/>
        <v>8527.8393999428063</v>
      </c>
      <c r="L72" s="1">
        <v>1327.1</v>
      </c>
      <c r="M72" s="7">
        <v>13484723.390000001</v>
      </c>
      <c r="N72" s="32">
        <v>-901749.68655667396</v>
      </c>
      <c r="O72" s="7">
        <f t="shared" si="13"/>
        <v>12582974</v>
      </c>
      <c r="P72" s="7">
        <v>1573010.57</v>
      </c>
      <c r="Q72" s="7">
        <v>164884.35</v>
      </c>
      <c r="R72" s="7">
        <f t="shared" si="14"/>
        <v>10845079.08</v>
      </c>
      <c r="S72" s="7">
        <v>0</v>
      </c>
      <c r="T72" s="14">
        <f t="shared" si="15"/>
        <v>9481.5567779368557</v>
      </c>
      <c r="U72" s="1">
        <f t="shared" si="9"/>
        <v>18.899999999999864</v>
      </c>
      <c r="V72" s="7">
        <f t="shared" si="9"/>
        <v>505768.8900000006</v>
      </c>
      <c r="W72" s="7">
        <f t="shared" si="9"/>
        <v>921085.3104381481</v>
      </c>
      <c r="X72" s="7">
        <f t="shared" si="9"/>
        <v>1426854.4969948214</v>
      </c>
      <c r="Y72" s="7">
        <f t="shared" si="9"/>
        <v>4.6010001096874475E-3</v>
      </c>
      <c r="Z72" s="7">
        <f t="shared" si="9"/>
        <v>-10271.25999999998</v>
      </c>
      <c r="AA72" s="7">
        <f t="shared" si="9"/>
        <v>1437125.7523938213</v>
      </c>
      <c r="AB72" s="7">
        <f t="shared" si="9"/>
        <v>0</v>
      </c>
      <c r="AC72" s="14">
        <f t="shared" si="9"/>
        <v>953.71737799404946</v>
      </c>
    </row>
    <row r="73" spans="1:29" x14ac:dyDescent="0.35">
      <c r="A73" s="7" t="s">
        <v>103</v>
      </c>
      <c r="B73" s="7" t="s">
        <v>103</v>
      </c>
      <c r="C73" s="1">
        <v>453.7</v>
      </c>
      <c r="D73" s="7">
        <v>4959091.26</v>
      </c>
      <c r="E73" s="32">
        <v>-696481.7622266222</v>
      </c>
      <c r="F73" s="7">
        <f t="shared" si="10"/>
        <v>4262609.4977733772</v>
      </c>
      <c r="G73" s="7">
        <v>1576271.2839250001</v>
      </c>
      <c r="H73" s="7">
        <v>125600.51</v>
      </c>
      <c r="I73" s="7">
        <f t="shared" si="11"/>
        <v>2560737.7038483773</v>
      </c>
      <c r="J73" s="7">
        <v>0</v>
      </c>
      <c r="K73" s="14">
        <f t="shared" si="12"/>
        <v>9395.2159968555807</v>
      </c>
      <c r="L73" s="1">
        <v>449.1</v>
      </c>
      <c r="M73" s="7">
        <v>5058747.3099999996</v>
      </c>
      <c r="N73" s="32">
        <v>-338288.27401419292</v>
      </c>
      <c r="O73" s="7">
        <f t="shared" si="13"/>
        <v>4720459</v>
      </c>
      <c r="P73" s="7">
        <v>1576271.28</v>
      </c>
      <c r="Q73" s="7">
        <v>118235.2</v>
      </c>
      <c r="R73" s="7">
        <f t="shared" si="14"/>
        <v>3025952.5199999996</v>
      </c>
      <c r="S73" s="7">
        <v>0</v>
      </c>
      <c r="T73" s="14">
        <f t="shared" si="15"/>
        <v>10510.930750389667</v>
      </c>
      <c r="U73" s="1">
        <f t="shared" si="9"/>
        <v>-4.5999999999999659</v>
      </c>
      <c r="V73" s="7">
        <f t="shared" si="9"/>
        <v>99656.049999999814</v>
      </c>
      <c r="W73" s="7">
        <f t="shared" si="9"/>
        <v>358193.48821242928</v>
      </c>
      <c r="X73" s="7">
        <f t="shared" si="9"/>
        <v>457849.50222662278</v>
      </c>
      <c r="Y73" s="7">
        <f t="shared" si="9"/>
        <v>-3.9250000845640898E-3</v>
      </c>
      <c r="Z73" s="7">
        <f t="shared" si="9"/>
        <v>-7365.3099999999977</v>
      </c>
      <c r="AA73" s="7">
        <f t="shared" si="9"/>
        <v>465214.81615162222</v>
      </c>
      <c r="AB73" s="7">
        <f t="shared" si="9"/>
        <v>0</v>
      </c>
      <c r="AC73" s="14">
        <f t="shared" si="9"/>
        <v>1115.7147535340864</v>
      </c>
    </row>
    <row r="74" spans="1:29" x14ac:dyDescent="0.35">
      <c r="A74" s="7" t="s">
        <v>104</v>
      </c>
      <c r="B74" s="7" t="s">
        <v>105</v>
      </c>
      <c r="C74" s="1">
        <v>443.4</v>
      </c>
      <c r="D74" s="7">
        <v>4941392.4000000004</v>
      </c>
      <c r="E74" s="32">
        <v>-693996.03801710205</v>
      </c>
      <c r="F74" s="7">
        <f t="shared" si="10"/>
        <v>4247396.3619828988</v>
      </c>
      <c r="G74" s="7">
        <v>1621993.1883750001</v>
      </c>
      <c r="H74" s="7">
        <v>134910.79</v>
      </c>
      <c r="I74" s="7">
        <f t="shared" si="11"/>
        <v>2490492.3836078988</v>
      </c>
      <c r="J74" s="7">
        <v>0</v>
      </c>
      <c r="K74" s="14">
        <f t="shared" si="12"/>
        <v>9579.1528235969763</v>
      </c>
      <c r="L74" s="1">
        <v>445.8</v>
      </c>
      <c r="M74" s="7">
        <v>5077370.0199999996</v>
      </c>
      <c r="N74" s="32">
        <v>-339533.61086090864</v>
      </c>
      <c r="O74" s="7">
        <f t="shared" si="13"/>
        <v>4737836</v>
      </c>
      <c r="P74" s="7">
        <v>1621993.19</v>
      </c>
      <c r="Q74" s="7">
        <v>126999.52</v>
      </c>
      <c r="R74" s="7">
        <f t="shared" si="14"/>
        <v>2988843.29</v>
      </c>
      <c r="S74" s="7">
        <v>0</v>
      </c>
      <c r="T74" s="14">
        <f t="shared" si="15"/>
        <v>10627.716464782414</v>
      </c>
      <c r="U74" s="1">
        <f t="shared" si="9"/>
        <v>2.4000000000000341</v>
      </c>
      <c r="V74" s="7">
        <f t="shared" si="9"/>
        <v>135977.61999999918</v>
      </c>
      <c r="W74" s="7">
        <f t="shared" si="9"/>
        <v>354462.42715619341</v>
      </c>
      <c r="X74" s="7">
        <f t="shared" si="9"/>
        <v>490439.63801710121</v>
      </c>
      <c r="Y74" s="7">
        <f t="shared" si="9"/>
        <v>1.624999800696969E-3</v>
      </c>
      <c r="Z74" s="7">
        <f t="shared" si="9"/>
        <v>-7911.2700000000041</v>
      </c>
      <c r="AA74" s="7">
        <f t="shared" si="9"/>
        <v>498350.9063921012</v>
      </c>
      <c r="AB74" s="7">
        <f t="shared" si="9"/>
        <v>0</v>
      </c>
      <c r="AC74" s="14">
        <f t="shared" si="9"/>
        <v>1048.5636411854375</v>
      </c>
    </row>
    <row r="75" spans="1:29" x14ac:dyDescent="0.35">
      <c r="A75" s="7" t="s">
        <v>104</v>
      </c>
      <c r="B75" s="7" t="s">
        <v>106</v>
      </c>
      <c r="C75" s="1">
        <v>1328.8</v>
      </c>
      <c r="D75" s="7">
        <v>12507049.77</v>
      </c>
      <c r="E75" s="32">
        <v>-1756558.1287700823</v>
      </c>
      <c r="F75" s="7">
        <f t="shared" si="10"/>
        <v>10750491.641229916</v>
      </c>
      <c r="G75" s="7">
        <v>8248439.7810000004</v>
      </c>
      <c r="H75" s="7">
        <v>634535.35</v>
      </c>
      <c r="I75" s="7">
        <f t="shared" si="11"/>
        <v>1867516.5102299158</v>
      </c>
      <c r="J75" s="7">
        <v>0</v>
      </c>
      <c r="K75" s="14">
        <f t="shared" si="12"/>
        <v>8090.3760093542423</v>
      </c>
      <c r="L75" s="1">
        <v>1327.1</v>
      </c>
      <c r="M75" s="7">
        <v>12803159.84</v>
      </c>
      <c r="N75" s="32">
        <v>-856172.20603996352</v>
      </c>
      <c r="O75" s="7">
        <f t="shared" si="13"/>
        <v>11946988</v>
      </c>
      <c r="P75" s="7">
        <v>8248439.7800000003</v>
      </c>
      <c r="Q75" s="7">
        <v>597325.71</v>
      </c>
      <c r="R75" s="7">
        <f t="shared" si="14"/>
        <v>3101222.51</v>
      </c>
      <c r="S75" s="7">
        <v>0</v>
      </c>
      <c r="T75" s="14">
        <f t="shared" si="15"/>
        <v>9002.3268781553761</v>
      </c>
      <c r="U75" s="1">
        <f t="shared" si="9"/>
        <v>-1.7000000000000455</v>
      </c>
      <c r="V75" s="7">
        <f t="shared" si="9"/>
        <v>296110.0700000003</v>
      </c>
      <c r="W75" s="7">
        <f t="shared" si="9"/>
        <v>900385.92273011873</v>
      </c>
      <c r="X75" s="7">
        <f t="shared" si="9"/>
        <v>1196496.3587700836</v>
      </c>
      <c r="Y75" s="7">
        <f t="shared" si="9"/>
        <v>-1.0000001639127731E-3</v>
      </c>
      <c r="Z75" s="7">
        <f t="shared" si="9"/>
        <v>-37209.640000000014</v>
      </c>
      <c r="AA75" s="7">
        <f t="shared" si="9"/>
        <v>1233705.9997700839</v>
      </c>
      <c r="AB75" s="7">
        <f t="shared" si="9"/>
        <v>0</v>
      </c>
      <c r="AC75" s="14">
        <f t="shared" si="9"/>
        <v>911.95086880113377</v>
      </c>
    </row>
    <row r="76" spans="1:29" x14ac:dyDescent="0.35">
      <c r="A76" s="7" t="s">
        <v>107</v>
      </c>
      <c r="B76" s="7" t="s">
        <v>107</v>
      </c>
      <c r="C76" s="1">
        <v>2070.1</v>
      </c>
      <c r="D76" s="7">
        <v>19085297.050000001</v>
      </c>
      <c r="E76" s="32">
        <v>-2680442.9733367227</v>
      </c>
      <c r="F76" s="7">
        <f t="shared" si="10"/>
        <v>16404854.076663278</v>
      </c>
      <c r="G76" s="7">
        <v>10372233.502499999</v>
      </c>
      <c r="H76" s="7">
        <v>643842.82999999996</v>
      </c>
      <c r="I76" s="7">
        <f t="shared" si="11"/>
        <v>5388777.7441632785</v>
      </c>
      <c r="J76" s="7">
        <v>0</v>
      </c>
      <c r="K76" s="14">
        <f t="shared" si="12"/>
        <v>7924.667444405236</v>
      </c>
      <c r="L76" s="1">
        <v>2088.6</v>
      </c>
      <c r="M76" s="7">
        <v>19719214.100000001</v>
      </c>
      <c r="N76" s="32">
        <v>-1318662.2090450567</v>
      </c>
      <c r="O76" s="7">
        <f t="shared" si="13"/>
        <v>18400552</v>
      </c>
      <c r="P76" s="7">
        <v>10372233.5</v>
      </c>
      <c r="Q76" s="7">
        <v>606087.39</v>
      </c>
      <c r="R76" s="7">
        <f t="shared" si="14"/>
        <v>7422231.1100000003</v>
      </c>
      <c r="S76" s="7">
        <v>0</v>
      </c>
      <c r="T76" s="14">
        <f t="shared" si="15"/>
        <v>8809.9932969453221</v>
      </c>
      <c r="U76" s="1">
        <f t="shared" si="9"/>
        <v>18.5</v>
      </c>
      <c r="V76" s="7">
        <f t="shared" si="9"/>
        <v>633917.05000000075</v>
      </c>
      <c r="W76" s="7">
        <f t="shared" si="9"/>
        <v>1361780.764291666</v>
      </c>
      <c r="X76" s="7">
        <f t="shared" si="9"/>
        <v>1995697.923336722</v>
      </c>
      <c r="Y76" s="7">
        <f t="shared" si="9"/>
        <v>-2.4999994784593582E-3</v>
      </c>
      <c r="Z76" s="7">
        <f t="shared" si="9"/>
        <v>-37755.439999999944</v>
      </c>
      <c r="AA76" s="7">
        <f t="shared" si="9"/>
        <v>2033453.3658367218</v>
      </c>
      <c r="AB76" s="7">
        <f t="shared" si="9"/>
        <v>0</v>
      </c>
      <c r="AC76" s="14">
        <f t="shared" si="9"/>
        <v>885.32585254008609</v>
      </c>
    </row>
    <row r="77" spans="1:29" x14ac:dyDescent="0.35">
      <c r="A77" s="7" t="s">
        <v>108</v>
      </c>
      <c r="B77" s="7" t="s">
        <v>108</v>
      </c>
      <c r="C77" s="1">
        <v>89.9</v>
      </c>
      <c r="D77" s="7">
        <v>1730242.8</v>
      </c>
      <c r="E77" s="32">
        <v>-243004.71421933966</v>
      </c>
      <c r="F77" s="7">
        <f t="shared" si="10"/>
        <v>1487238.0857806604</v>
      </c>
      <c r="G77" s="7">
        <v>925551.02755499992</v>
      </c>
      <c r="H77" s="7">
        <v>52986.14</v>
      </c>
      <c r="I77" s="7">
        <f t="shared" si="11"/>
        <v>508700.91822566045</v>
      </c>
      <c r="J77" s="7">
        <v>0</v>
      </c>
      <c r="K77" s="14">
        <f t="shared" si="12"/>
        <v>16543.249007571303</v>
      </c>
      <c r="L77" s="1">
        <v>88.7</v>
      </c>
      <c r="M77" s="7">
        <v>1752392.19</v>
      </c>
      <c r="N77" s="32">
        <v>-117185.87488629704</v>
      </c>
      <c r="O77" s="7">
        <f t="shared" si="13"/>
        <v>1635206</v>
      </c>
      <c r="P77" s="7">
        <v>925551.03</v>
      </c>
      <c r="Q77" s="7">
        <v>49878.99</v>
      </c>
      <c r="R77" s="7">
        <f t="shared" si="14"/>
        <v>659775.98</v>
      </c>
      <c r="S77" s="7">
        <v>0</v>
      </c>
      <c r="T77" s="14">
        <f t="shared" si="15"/>
        <v>18435.242390078918</v>
      </c>
      <c r="U77" s="1">
        <f t="shared" si="9"/>
        <v>-1.2000000000000028</v>
      </c>
      <c r="V77" s="7">
        <f t="shared" si="9"/>
        <v>22149.389999999898</v>
      </c>
      <c r="W77" s="7">
        <f t="shared" si="9"/>
        <v>125818.83933304262</v>
      </c>
      <c r="X77" s="7">
        <f t="shared" si="9"/>
        <v>147967.91421933961</v>
      </c>
      <c r="Y77" s="7">
        <f t="shared" si="9"/>
        <v>2.4450001074001193E-3</v>
      </c>
      <c r="Z77" s="7">
        <f t="shared" si="9"/>
        <v>-3107.1500000000015</v>
      </c>
      <c r="AA77" s="7">
        <f t="shared" si="9"/>
        <v>151075.06177433953</v>
      </c>
      <c r="AB77" s="7">
        <f t="shared" si="9"/>
        <v>0</v>
      </c>
      <c r="AC77" s="14">
        <f t="shared" si="9"/>
        <v>1891.993382507615</v>
      </c>
    </row>
    <row r="78" spans="1:29" x14ac:dyDescent="0.35">
      <c r="A78" s="7" t="s">
        <v>109</v>
      </c>
      <c r="B78" s="7" t="s">
        <v>109</v>
      </c>
      <c r="C78" s="1">
        <v>527.70000000000005</v>
      </c>
      <c r="D78" s="7">
        <v>5493504.4100000001</v>
      </c>
      <c r="E78" s="32">
        <v>-771537.65310552495</v>
      </c>
      <c r="F78" s="7">
        <f t="shared" si="10"/>
        <v>4721966.7568944748</v>
      </c>
      <c r="G78" s="7">
        <v>2325300.6390269999</v>
      </c>
      <c r="H78" s="7">
        <v>274145.89</v>
      </c>
      <c r="I78" s="7">
        <f t="shared" si="11"/>
        <v>2122520.2278674748</v>
      </c>
      <c r="J78" s="7">
        <v>0</v>
      </c>
      <c r="K78" s="14">
        <f t="shared" si="12"/>
        <v>8948.203064041074</v>
      </c>
      <c r="L78" s="1">
        <v>537.4</v>
      </c>
      <c r="M78" s="7">
        <v>5746236.8300000001</v>
      </c>
      <c r="N78" s="32">
        <v>-384262.03567331133</v>
      </c>
      <c r="O78" s="7">
        <f t="shared" si="13"/>
        <v>5361975</v>
      </c>
      <c r="P78" s="7">
        <v>2325300.64</v>
      </c>
      <c r="Q78" s="7">
        <v>258069.76000000001</v>
      </c>
      <c r="R78" s="7">
        <f t="shared" si="14"/>
        <v>2778604.5999999996</v>
      </c>
      <c r="S78" s="7">
        <v>0</v>
      </c>
      <c r="T78" s="14">
        <f t="shared" si="15"/>
        <v>9977.6237439523629</v>
      </c>
      <c r="U78" s="1">
        <f t="shared" si="9"/>
        <v>9.6999999999999318</v>
      </c>
      <c r="V78" s="7">
        <f t="shared" si="9"/>
        <v>252732.41999999993</v>
      </c>
      <c r="W78" s="7">
        <f t="shared" si="9"/>
        <v>387275.61743221362</v>
      </c>
      <c r="X78" s="7">
        <f t="shared" si="9"/>
        <v>640008.24310552515</v>
      </c>
      <c r="Y78" s="7">
        <f t="shared" si="9"/>
        <v>9.7300019115209579E-4</v>
      </c>
      <c r="Z78" s="7">
        <f t="shared" si="9"/>
        <v>-16076.130000000005</v>
      </c>
      <c r="AA78" s="7">
        <f t="shared" si="9"/>
        <v>656084.37213252485</v>
      </c>
      <c r="AB78" s="7">
        <f t="shared" si="9"/>
        <v>0</v>
      </c>
      <c r="AC78" s="14">
        <f t="shared" si="9"/>
        <v>1029.420679911289</v>
      </c>
    </row>
    <row r="79" spans="1:29" x14ac:dyDescent="0.35">
      <c r="A79" s="7" t="s">
        <v>109</v>
      </c>
      <c r="B79" s="7" t="s">
        <v>110</v>
      </c>
      <c r="C79" s="1">
        <v>212</v>
      </c>
      <c r="D79" s="7">
        <v>3006626.62</v>
      </c>
      <c r="E79" s="32">
        <v>-422267.00354271621</v>
      </c>
      <c r="F79" s="7">
        <f t="shared" si="10"/>
        <v>2584359.616457284</v>
      </c>
      <c r="G79" s="7">
        <v>843598.55694400007</v>
      </c>
      <c r="H79" s="7">
        <v>107501.18</v>
      </c>
      <c r="I79" s="7">
        <f t="shared" si="11"/>
        <v>1633259.879513284</v>
      </c>
      <c r="J79" s="7">
        <v>0</v>
      </c>
      <c r="K79" s="14">
        <f t="shared" si="12"/>
        <v>12190.375549326811</v>
      </c>
      <c r="L79" s="1">
        <v>213</v>
      </c>
      <c r="M79" s="7">
        <v>3092644.15</v>
      </c>
      <c r="N79" s="32">
        <v>-206811.13080613446</v>
      </c>
      <c r="O79" s="7">
        <f t="shared" si="13"/>
        <v>2885833</v>
      </c>
      <c r="P79" s="7">
        <v>843598.56</v>
      </c>
      <c r="Q79" s="7">
        <v>101197.23</v>
      </c>
      <c r="R79" s="7">
        <f t="shared" si="14"/>
        <v>1941037.21</v>
      </c>
      <c r="S79" s="7">
        <v>0</v>
      </c>
      <c r="T79" s="14">
        <f t="shared" si="15"/>
        <v>13548.511737089202</v>
      </c>
      <c r="U79" s="1">
        <f t="shared" si="9"/>
        <v>1</v>
      </c>
      <c r="V79" s="7">
        <f t="shared" si="9"/>
        <v>86017.529999999795</v>
      </c>
      <c r="W79" s="7">
        <f t="shared" si="9"/>
        <v>215455.87273658175</v>
      </c>
      <c r="X79" s="7">
        <f t="shared" si="9"/>
        <v>301473.38354271604</v>
      </c>
      <c r="Y79" s="7">
        <f t="shared" si="9"/>
        <v>3.0559999868273735E-3</v>
      </c>
      <c r="Z79" s="7">
        <f t="shared" si="9"/>
        <v>-6303.9499999999971</v>
      </c>
      <c r="AA79" s="7">
        <f t="shared" si="9"/>
        <v>307777.330486716</v>
      </c>
      <c r="AB79" s="7">
        <f t="shared" si="9"/>
        <v>0</v>
      </c>
      <c r="AC79" s="14">
        <f t="shared" si="9"/>
        <v>1358.1361877623913</v>
      </c>
    </row>
    <row r="80" spans="1:29" x14ac:dyDescent="0.35">
      <c r="A80" s="7" t="s">
        <v>111</v>
      </c>
      <c r="B80" s="7" t="s">
        <v>112</v>
      </c>
      <c r="C80" s="1">
        <v>170</v>
      </c>
      <c r="D80" s="7">
        <v>2781129.44</v>
      </c>
      <c r="E80" s="32">
        <v>-2.9235199995455332</v>
      </c>
      <c r="F80" s="7">
        <f t="shared" si="10"/>
        <v>2781126.5164800002</v>
      </c>
      <c r="G80" s="7">
        <v>2460459.4264800004</v>
      </c>
      <c r="H80" s="7">
        <v>320667.09000000003</v>
      </c>
      <c r="I80" s="7">
        <f t="shared" si="11"/>
        <v>0</v>
      </c>
      <c r="J80" s="7">
        <v>13117.666986145457</v>
      </c>
      <c r="K80" s="14">
        <f t="shared" si="12"/>
        <v>16359.567744000002</v>
      </c>
      <c r="L80" s="1">
        <v>169.8</v>
      </c>
      <c r="M80" s="7">
        <v>2848245.57</v>
      </c>
      <c r="N80" s="32">
        <v>-20025.892177999427</v>
      </c>
      <c r="O80" s="7">
        <f t="shared" si="13"/>
        <v>2828220</v>
      </c>
      <c r="P80" s="7">
        <v>2526356.7599999998</v>
      </c>
      <c r="Q80" s="7">
        <v>301862.92</v>
      </c>
      <c r="R80" s="7">
        <f t="shared" si="14"/>
        <v>0.32000000023981556</v>
      </c>
      <c r="S80" s="7">
        <v>79014.996986145459</v>
      </c>
      <c r="T80" s="14">
        <f t="shared" si="15"/>
        <v>16656.183745583039</v>
      </c>
      <c r="U80" s="1">
        <f t="shared" si="9"/>
        <v>-0.19999999999998863</v>
      </c>
      <c r="V80" s="7">
        <f t="shared" si="9"/>
        <v>67116.129999999888</v>
      </c>
      <c r="W80" s="7">
        <f t="shared" si="9"/>
        <v>-20022.968657999882</v>
      </c>
      <c r="X80" s="7">
        <f t="shared" si="9"/>
        <v>47093.483519999776</v>
      </c>
      <c r="Y80" s="7">
        <f t="shared" si="9"/>
        <v>65897.333519999404</v>
      </c>
      <c r="Z80" s="7">
        <f t="shared" si="9"/>
        <v>-18804.170000000042</v>
      </c>
      <c r="AA80" s="7">
        <f t="shared" si="9"/>
        <v>0.32000000023981556</v>
      </c>
      <c r="AB80" s="7">
        <f t="shared" si="9"/>
        <v>65897.33</v>
      </c>
      <c r="AC80" s="14">
        <f t="shared" si="9"/>
        <v>296.61600158303736</v>
      </c>
    </row>
    <row r="81" spans="1:29" x14ac:dyDescent="0.35">
      <c r="A81" s="7" t="s">
        <v>113</v>
      </c>
      <c r="B81" s="7" t="s">
        <v>113</v>
      </c>
      <c r="C81" s="1">
        <v>82293.600000000006</v>
      </c>
      <c r="D81" s="7">
        <v>755510129.37</v>
      </c>
      <c r="E81" s="32">
        <v>-106107953.79548649</v>
      </c>
      <c r="F81" s="7">
        <f t="shared" si="10"/>
        <v>649402175.57451355</v>
      </c>
      <c r="G81" s="7">
        <v>285640448.53627998</v>
      </c>
      <c r="H81" s="7">
        <v>21936978.27</v>
      </c>
      <c r="I81" s="7">
        <f t="shared" si="11"/>
        <v>341824748.7682336</v>
      </c>
      <c r="J81" s="7">
        <v>0</v>
      </c>
      <c r="K81" s="14">
        <f t="shared" si="12"/>
        <v>7891.2840801048142</v>
      </c>
      <c r="L81" s="1">
        <v>81823.3</v>
      </c>
      <c r="M81" s="7">
        <v>770149795.86000001</v>
      </c>
      <c r="N81" s="32">
        <v>-51501415.114933357</v>
      </c>
      <c r="O81" s="7">
        <f t="shared" si="13"/>
        <v>718648381</v>
      </c>
      <c r="P81" s="7">
        <v>285640448.54000002</v>
      </c>
      <c r="Q81" s="7">
        <v>20650576.829999998</v>
      </c>
      <c r="R81" s="7">
        <f t="shared" si="14"/>
        <v>412357355.63</v>
      </c>
      <c r="S81" s="7">
        <v>0</v>
      </c>
      <c r="T81" s="14">
        <f t="shared" si="15"/>
        <v>8782.9307911071774</v>
      </c>
      <c r="U81" s="1">
        <f t="shared" si="9"/>
        <v>-470.30000000000291</v>
      </c>
      <c r="V81" s="7">
        <f t="shared" si="9"/>
        <v>14639666.49000001</v>
      </c>
      <c r="W81" s="7">
        <f t="shared" si="9"/>
        <v>54606538.680553138</v>
      </c>
      <c r="X81" s="7">
        <f t="shared" si="9"/>
        <v>69246205.425486445</v>
      </c>
      <c r="Y81" s="7">
        <f t="shared" si="9"/>
        <v>3.7200450897216797E-3</v>
      </c>
      <c r="Z81" s="7">
        <f t="shared" si="9"/>
        <v>-1286401.4400000013</v>
      </c>
      <c r="AA81" s="7">
        <f t="shared" si="9"/>
        <v>70532606.861766398</v>
      </c>
      <c r="AB81" s="7">
        <f t="shared" si="9"/>
        <v>0</v>
      </c>
      <c r="AC81" s="14">
        <f t="shared" si="9"/>
        <v>891.64671100236319</v>
      </c>
    </row>
    <row r="82" spans="1:29" x14ac:dyDescent="0.35">
      <c r="A82" s="7" t="s">
        <v>76</v>
      </c>
      <c r="B82" s="7" t="s">
        <v>114</v>
      </c>
      <c r="C82" s="1">
        <v>176.5</v>
      </c>
      <c r="D82" s="7">
        <v>2664046.6800000002</v>
      </c>
      <c r="E82" s="32">
        <v>-374153.21256668755</v>
      </c>
      <c r="F82" s="7">
        <f t="shared" si="10"/>
        <v>2289893.4674333124</v>
      </c>
      <c r="G82" s="7">
        <v>499169.59986999998</v>
      </c>
      <c r="H82" s="7">
        <v>85192.01</v>
      </c>
      <c r="I82" s="7">
        <f t="shared" si="11"/>
        <v>1705531.8575633124</v>
      </c>
      <c r="J82" s="7">
        <v>0</v>
      </c>
      <c r="K82" s="14">
        <f t="shared" si="12"/>
        <v>12973.900665344547</v>
      </c>
      <c r="L82" s="1">
        <v>174.7</v>
      </c>
      <c r="M82" s="7">
        <v>2710831.08</v>
      </c>
      <c r="N82" s="32">
        <v>-181278.54802797627</v>
      </c>
      <c r="O82" s="7">
        <f t="shared" si="13"/>
        <v>2529553</v>
      </c>
      <c r="P82" s="7">
        <v>499169.6</v>
      </c>
      <c r="Q82" s="7">
        <v>80196.289999999994</v>
      </c>
      <c r="R82" s="7">
        <f t="shared" si="14"/>
        <v>1950187.1099999999</v>
      </c>
      <c r="S82" s="7">
        <v>0</v>
      </c>
      <c r="T82" s="14">
        <f t="shared" si="15"/>
        <v>14479.410417859188</v>
      </c>
      <c r="U82" s="1">
        <f t="shared" si="9"/>
        <v>-1.8000000000000114</v>
      </c>
      <c r="V82" s="7">
        <f t="shared" si="9"/>
        <v>46784.399999999907</v>
      </c>
      <c r="W82" s="7">
        <f t="shared" si="9"/>
        <v>192874.66453871128</v>
      </c>
      <c r="X82" s="7">
        <f t="shared" si="9"/>
        <v>239659.53256668756</v>
      </c>
      <c r="Y82" s="7">
        <f t="shared" si="9"/>
        <v>1.3000000035390258E-4</v>
      </c>
      <c r="Z82" s="7">
        <f t="shared" si="9"/>
        <v>-4995.7200000000012</v>
      </c>
      <c r="AA82" s="7">
        <f t="shared" si="9"/>
        <v>244655.25243668747</v>
      </c>
      <c r="AB82" s="7">
        <f t="shared" si="9"/>
        <v>0</v>
      </c>
      <c r="AC82" s="14">
        <f t="shared" si="9"/>
        <v>1505.5097525146411</v>
      </c>
    </row>
    <row r="83" spans="1:29" x14ac:dyDescent="0.35">
      <c r="A83" s="7" t="s">
        <v>76</v>
      </c>
      <c r="B83" s="7" t="s">
        <v>115</v>
      </c>
      <c r="C83" s="1">
        <v>53.7</v>
      </c>
      <c r="D83" s="7">
        <v>1014159.39</v>
      </c>
      <c r="E83" s="32">
        <v>-142434.06343884792</v>
      </c>
      <c r="F83" s="7">
        <f t="shared" si="10"/>
        <v>871725.32656115212</v>
      </c>
      <c r="G83" s="7">
        <v>349714.63967999996</v>
      </c>
      <c r="H83" s="7">
        <v>33009.620000000003</v>
      </c>
      <c r="I83" s="7">
        <f t="shared" si="11"/>
        <v>489001.06688115216</v>
      </c>
      <c r="J83" s="7">
        <v>0</v>
      </c>
      <c r="K83" s="14">
        <f t="shared" si="12"/>
        <v>16233.246304676948</v>
      </c>
      <c r="L83" s="1">
        <v>54.5</v>
      </c>
      <c r="M83" s="7">
        <v>1054237</v>
      </c>
      <c r="N83" s="32">
        <v>-70498.879125057691</v>
      </c>
      <c r="O83" s="7">
        <f t="shared" si="13"/>
        <v>983738</v>
      </c>
      <c r="P83" s="7">
        <v>349714.64</v>
      </c>
      <c r="Q83" s="7">
        <v>31073.91</v>
      </c>
      <c r="R83" s="7">
        <f t="shared" si="14"/>
        <v>602949.44999999995</v>
      </c>
      <c r="S83" s="7">
        <v>0</v>
      </c>
      <c r="T83" s="14">
        <f t="shared" si="15"/>
        <v>18050.238532110092</v>
      </c>
      <c r="U83" s="1">
        <f t="shared" si="9"/>
        <v>0.79999999999999716</v>
      </c>
      <c r="V83" s="7">
        <f t="shared" si="9"/>
        <v>40077.609999999986</v>
      </c>
      <c r="W83" s="7">
        <f t="shared" si="9"/>
        <v>71935.184313790232</v>
      </c>
      <c r="X83" s="7">
        <f t="shared" si="9"/>
        <v>112012.67343884788</v>
      </c>
      <c r="Y83" s="7">
        <f t="shared" si="9"/>
        <v>3.2000005012378097E-4</v>
      </c>
      <c r="Z83" s="7">
        <f t="shared" si="9"/>
        <v>-1935.7100000000028</v>
      </c>
      <c r="AA83" s="7">
        <f t="shared" si="9"/>
        <v>113948.38311884779</v>
      </c>
      <c r="AB83" s="7">
        <f t="shared" si="9"/>
        <v>0</v>
      </c>
      <c r="AC83" s="14">
        <f t="shared" si="9"/>
        <v>1816.9922274331439</v>
      </c>
    </row>
    <row r="84" spans="1:29" x14ac:dyDescent="0.35">
      <c r="A84" s="7" t="s">
        <v>57</v>
      </c>
      <c r="B84" s="7" t="s">
        <v>116</v>
      </c>
      <c r="C84" s="1">
        <v>157.4</v>
      </c>
      <c r="D84" s="7">
        <v>2481709.67</v>
      </c>
      <c r="E84" s="32">
        <v>-348544.81066687388</v>
      </c>
      <c r="F84" s="7">
        <f t="shared" si="10"/>
        <v>2133164.8593331259</v>
      </c>
      <c r="G84" s="7">
        <v>923112.23399999994</v>
      </c>
      <c r="H84" s="7">
        <v>76020.259999999995</v>
      </c>
      <c r="I84" s="7">
        <f t="shared" si="11"/>
        <v>1134032.3653331259</v>
      </c>
      <c r="J84" s="7">
        <v>0</v>
      </c>
      <c r="K84" s="14">
        <f t="shared" si="12"/>
        <v>13552.508636169796</v>
      </c>
      <c r="L84" s="1">
        <v>153.9</v>
      </c>
      <c r="M84" s="7">
        <v>2511691.83</v>
      </c>
      <c r="N84" s="32">
        <v>-167961.71897074848</v>
      </c>
      <c r="O84" s="7">
        <f t="shared" si="13"/>
        <v>2343730</v>
      </c>
      <c r="P84" s="7">
        <v>923112.23</v>
      </c>
      <c r="Q84" s="7">
        <v>71562.38</v>
      </c>
      <c r="R84" s="7">
        <f t="shared" si="14"/>
        <v>1349055.3900000001</v>
      </c>
      <c r="S84" s="7">
        <v>0</v>
      </c>
      <c r="T84" s="14">
        <f t="shared" si="15"/>
        <v>15228.914879792072</v>
      </c>
      <c r="U84" s="1">
        <f t="shared" si="9"/>
        <v>-3.5</v>
      </c>
      <c r="V84" s="7">
        <f t="shared" si="9"/>
        <v>29982.160000000149</v>
      </c>
      <c r="W84" s="7">
        <f t="shared" si="9"/>
        <v>180583.0916961254</v>
      </c>
      <c r="X84" s="7">
        <f t="shared" si="9"/>
        <v>210565.14066687413</v>
      </c>
      <c r="Y84" s="7">
        <f t="shared" si="9"/>
        <v>-3.9999999571591616E-3</v>
      </c>
      <c r="Z84" s="7">
        <f t="shared" si="9"/>
        <v>-4457.8799999999901</v>
      </c>
      <c r="AA84" s="7">
        <f t="shared" si="9"/>
        <v>215023.0246668742</v>
      </c>
      <c r="AB84" s="7">
        <f t="shared" si="9"/>
        <v>0</v>
      </c>
      <c r="AC84" s="14">
        <f t="shared" si="9"/>
        <v>1676.4062436222757</v>
      </c>
    </row>
    <row r="85" spans="1:29" x14ac:dyDescent="0.35">
      <c r="A85" s="7" t="s">
        <v>57</v>
      </c>
      <c r="B85" s="7" t="s">
        <v>117</v>
      </c>
      <c r="C85" s="1">
        <v>118.7</v>
      </c>
      <c r="D85" s="7">
        <v>1947525.85</v>
      </c>
      <c r="E85" s="32">
        <v>-273521.12814110634</v>
      </c>
      <c r="F85" s="7">
        <f t="shared" si="10"/>
        <v>1674004.7218588938</v>
      </c>
      <c r="G85" s="7">
        <v>710726.96138500003</v>
      </c>
      <c r="H85" s="7">
        <v>87593.82</v>
      </c>
      <c r="I85" s="7">
        <f t="shared" si="11"/>
        <v>875683.94047389366</v>
      </c>
      <c r="J85" s="7">
        <v>0</v>
      </c>
      <c r="K85" s="14">
        <f t="shared" si="12"/>
        <v>14102.819897716037</v>
      </c>
      <c r="L85" s="1">
        <v>118</v>
      </c>
      <c r="M85" s="7">
        <v>1986482.27</v>
      </c>
      <c r="N85" s="32">
        <v>-132839.93393971206</v>
      </c>
      <c r="O85" s="7">
        <f t="shared" si="13"/>
        <v>1853642</v>
      </c>
      <c r="P85" s="7">
        <v>710726.96</v>
      </c>
      <c r="Q85" s="7">
        <v>82457.25</v>
      </c>
      <c r="R85" s="7">
        <f t="shared" si="14"/>
        <v>1060457.79</v>
      </c>
      <c r="S85" s="7">
        <v>0</v>
      </c>
      <c r="T85" s="14">
        <f t="shared" si="15"/>
        <v>15708.830508474577</v>
      </c>
      <c r="U85" s="1">
        <f t="shared" si="9"/>
        <v>-0.70000000000000284</v>
      </c>
      <c r="V85" s="7">
        <f t="shared" si="9"/>
        <v>38956.419999999925</v>
      </c>
      <c r="W85" s="7">
        <f t="shared" si="9"/>
        <v>140681.19420139428</v>
      </c>
      <c r="X85" s="7">
        <f t="shared" si="9"/>
        <v>179637.27814110625</v>
      </c>
      <c r="Y85" s="7">
        <f t="shared" si="9"/>
        <v>-1.3850000686943531E-3</v>
      </c>
      <c r="Z85" s="7">
        <f t="shared" si="9"/>
        <v>-5136.570000000007</v>
      </c>
      <c r="AA85" s="7">
        <f t="shared" si="9"/>
        <v>184773.84952610638</v>
      </c>
      <c r="AB85" s="7">
        <f t="shared" si="9"/>
        <v>0</v>
      </c>
      <c r="AC85" s="14">
        <f t="shared" si="9"/>
        <v>1606.0106107585398</v>
      </c>
    </row>
    <row r="86" spans="1:29" x14ac:dyDescent="0.35">
      <c r="A86" s="7" t="s">
        <v>57</v>
      </c>
      <c r="B86" s="7" t="s">
        <v>118</v>
      </c>
      <c r="C86" s="1">
        <v>219.9</v>
      </c>
      <c r="D86" s="7">
        <v>3042295.4</v>
      </c>
      <c r="E86" s="32">
        <v>-427276.5211031721</v>
      </c>
      <c r="F86" s="7">
        <f t="shared" si="10"/>
        <v>2615018.8788968278</v>
      </c>
      <c r="G86" s="7">
        <v>648998.973</v>
      </c>
      <c r="H86" s="7">
        <v>68959.820000000007</v>
      </c>
      <c r="I86" s="7">
        <f t="shared" si="11"/>
        <v>1897060.0858968277</v>
      </c>
      <c r="J86" s="7">
        <v>0</v>
      </c>
      <c r="K86" s="14">
        <f t="shared" si="12"/>
        <v>11891.854838093805</v>
      </c>
      <c r="L86" s="1">
        <v>222.7</v>
      </c>
      <c r="M86" s="7">
        <v>3139544.35</v>
      </c>
      <c r="N86" s="32">
        <v>-209947.43842077997</v>
      </c>
      <c r="O86" s="7">
        <f t="shared" si="13"/>
        <v>2929597</v>
      </c>
      <c r="P86" s="7">
        <v>648998.97</v>
      </c>
      <c r="Q86" s="7">
        <v>64915.96</v>
      </c>
      <c r="R86" s="7">
        <f t="shared" si="14"/>
        <v>2215682.0700000003</v>
      </c>
      <c r="S86" s="7">
        <v>0</v>
      </c>
      <c r="T86" s="14">
        <f t="shared" si="15"/>
        <v>13154.903457566234</v>
      </c>
      <c r="U86" s="1">
        <f t="shared" si="9"/>
        <v>2.7999999999999829</v>
      </c>
      <c r="V86" s="7">
        <f t="shared" si="9"/>
        <v>97248.950000000186</v>
      </c>
      <c r="W86" s="7">
        <f t="shared" si="9"/>
        <v>217329.08268239212</v>
      </c>
      <c r="X86" s="7">
        <f t="shared" si="9"/>
        <v>314578.12110317219</v>
      </c>
      <c r="Y86" s="7">
        <f t="shared" si="9"/>
        <v>-3.0000000260770321E-3</v>
      </c>
      <c r="Z86" s="7">
        <f t="shared" si="9"/>
        <v>-4043.8600000000079</v>
      </c>
      <c r="AA86" s="7">
        <f t="shared" si="9"/>
        <v>318621.98410317255</v>
      </c>
      <c r="AB86" s="7">
        <f t="shared" si="9"/>
        <v>0</v>
      </c>
      <c r="AC86" s="14">
        <f t="shared" si="9"/>
        <v>1263.048619472429</v>
      </c>
    </row>
    <row r="87" spans="1:29" x14ac:dyDescent="0.35">
      <c r="A87" s="7" t="s">
        <v>57</v>
      </c>
      <c r="B87" s="7" t="s">
        <v>119</v>
      </c>
      <c r="C87" s="1">
        <v>115.5</v>
      </c>
      <c r="D87" s="7">
        <v>1991349.24</v>
      </c>
      <c r="E87" s="32">
        <v>-279675.92350455048</v>
      </c>
      <c r="F87" s="7">
        <f t="shared" si="10"/>
        <v>1711673.3164954495</v>
      </c>
      <c r="G87" s="7">
        <v>443670.27172799996</v>
      </c>
      <c r="H87" s="7">
        <v>46839.85</v>
      </c>
      <c r="I87" s="7">
        <f t="shared" si="11"/>
        <v>1221163.1947674495</v>
      </c>
      <c r="J87" s="7">
        <v>0</v>
      </c>
      <c r="K87" s="14">
        <f t="shared" si="12"/>
        <v>14819.682393899995</v>
      </c>
      <c r="L87" s="1">
        <v>114.2</v>
      </c>
      <c r="M87" s="7">
        <v>2020610.88</v>
      </c>
      <c r="N87" s="32">
        <v>-135122.18048493503</v>
      </c>
      <c r="O87" s="7">
        <f t="shared" si="13"/>
        <v>1885489</v>
      </c>
      <c r="P87" s="7">
        <v>443670.27</v>
      </c>
      <c r="Q87" s="7">
        <v>44093.120000000003</v>
      </c>
      <c r="R87" s="7">
        <f t="shared" si="14"/>
        <v>1397725.6099999999</v>
      </c>
      <c r="S87" s="7">
        <v>0</v>
      </c>
      <c r="T87" s="14">
        <f t="shared" si="15"/>
        <v>16510.411558669002</v>
      </c>
      <c r="U87" s="1">
        <f t="shared" si="9"/>
        <v>-1.2999999999999972</v>
      </c>
      <c r="V87" s="7">
        <f t="shared" si="9"/>
        <v>29261.639999999898</v>
      </c>
      <c r="W87" s="7">
        <f t="shared" si="9"/>
        <v>144553.74301961545</v>
      </c>
      <c r="X87" s="7">
        <f t="shared" si="9"/>
        <v>173815.68350455048</v>
      </c>
      <c r="Y87" s="7">
        <f t="shared" si="9"/>
        <v>-1.7279999447055161E-3</v>
      </c>
      <c r="Z87" s="7">
        <f t="shared" si="9"/>
        <v>-2746.7299999999959</v>
      </c>
      <c r="AA87" s="7">
        <f t="shared" si="9"/>
        <v>176562.41523255035</v>
      </c>
      <c r="AB87" s="7">
        <f t="shared" si="9"/>
        <v>0</v>
      </c>
      <c r="AC87" s="14">
        <f t="shared" si="9"/>
        <v>1690.7291647690072</v>
      </c>
    </row>
    <row r="88" spans="1:29" x14ac:dyDescent="0.35">
      <c r="A88" s="7" t="s">
        <v>57</v>
      </c>
      <c r="B88" s="7" t="s">
        <v>120</v>
      </c>
      <c r="C88" s="1">
        <v>735.1</v>
      </c>
      <c r="D88" s="7">
        <v>7051369.3600000003</v>
      </c>
      <c r="E88" s="32">
        <v>-990332.68404978083</v>
      </c>
      <c r="F88" s="7">
        <f t="shared" si="10"/>
        <v>6061036.6759502199</v>
      </c>
      <c r="G88" s="7">
        <v>2544266.0255999998</v>
      </c>
      <c r="H88" s="7">
        <v>1243320.31</v>
      </c>
      <c r="I88" s="7">
        <f t="shared" si="11"/>
        <v>2273450.34035022</v>
      </c>
      <c r="J88" s="7">
        <v>0</v>
      </c>
      <c r="K88" s="14">
        <f t="shared" si="12"/>
        <v>8245.1866085569582</v>
      </c>
      <c r="L88" s="1">
        <v>732</v>
      </c>
      <c r="M88" s="7">
        <v>7205492.5700000003</v>
      </c>
      <c r="N88" s="32">
        <v>-481845.30587423069</v>
      </c>
      <c r="O88" s="7">
        <f t="shared" si="13"/>
        <v>6723647</v>
      </c>
      <c r="P88" s="7">
        <v>2544266.0299999998</v>
      </c>
      <c r="Q88" s="7">
        <v>1170411.04</v>
      </c>
      <c r="R88" s="7">
        <f t="shared" si="14"/>
        <v>3008969.93</v>
      </c>
      <c r="S88" s="7">
        <v>0</v>
      </c>
      <c r="T88" s="14">
        <f t="shared" si="15"/>
        <v>9185.3101092896177</v>
      </c>
      <c r="U88" s="1">
        <f t="shared" si="9"/>
        <v>-3.1000000000000227</v>
      </c>
      <c r="V88" s="7">
        <f t="shared" si="9"/>
        <v>154123.20999999996</v>
      </c>
      <c r="W88" s="7">
        <f t="shared" si="9"/>
        <v>508487.37817555014</v>
      </c>
      <c r="X88" s="7">
        <f t="shared" si="9"/>
        <v>662610.32404978015</v>
      </c>
      <c r="Y88" s="7">
        <f t="shared" si="9"/>
        <v>4.3999999761581421E-3</v>
      </c>
      <c r="Z88" s="7">
        <f t="shared" si="9"/>
        <v>-72909.270000000019</v>
      </c>
      <c r="AA88" s="7">
        <f t="shared" si="9"/>
        <v>735519.58964978019</v>
      </c>
      <c r="AB88" s="7">
        <f t="shared" si="9"/>
        <v>0</v>
      </c>
      <c r="AC88" s="14">
        <f t="shared" si="9"/>
        <v>940.12350073265952</v>
      </c>
    </row>
    <row r="89" spans="1:29" x14ac:dyDescent="0.35">
      <c r="A89" s="7" t="s">
        <v>121</v>
      </c>
      <c r="B89" s="7" t="s">
        <v>121</v>
      </c>
      <c r="C89" s="1">
        <v>1052.8</v>
      </c>
      <c r="D89" s="7">
        <v>10176874.32</v>
      </c>
      <c r="E89" s="32">
        <v>-1429295.6085572133</v>
      </c>
      <c r="F89" s="7">
        <f t="shared" si="10"/>
        <v>8747578.7114427872</v>
      </c>
      <c r="G89" s="7">
        <v>6104353.9509330001</v>
      </c>
      <c r="H89" s="7">
        <v>315779</v>
      </c>
      <c r="I89" s="7">
        <f t="shared" si="11"/>
        <v>2327445.7605097871</v>
      </c>
      <c r="J89" s="7">
        <v>0</v>
      </c>
      <c r="K89" s="14">
        <f t="shared" si="12"/>
        <v>8308.87035661359</v>
      </c>
      <c r="L89" s="1">
        <v>1060.8</v>
      </c>
      <c r="M89" s="7">
        <v>10507630.720000001</v>
      </c>
      <c r="N89" s="32">
        <v>-702665.70801444363</v>
      </c>
      <c r="O89" s="7">
        <f t="shared" si="13"/>
        <v>9804965</v>
      </c>
      <c r="P89" s="7">
        <v>6104353.9500000002</v>
      </c>
      <c r="Q89" s="7">
        <v>297261.61</v>
      </c>
      <c r="R89" s="7">
        <f t="shared" si="14"/>
        <v>3403349.44</v>
      </c>
      <c r="S89" s="7">
        <v>0</v>
      </c>
      <c r="T89" s="14">
        <f t="shared" si="15"/>
        <v>9242.9911387631983</v>
      </c>
      <c r="U89" s="1">
        <f t="shared" si="9"/>
        <v>8</v>
      </c>
      <c r="V89" s="7">
        <f t="shared" si="9"/>
        <v>330756.40000000037</v>
      </c>
      <c r="W89" s="7">
        <f t="shared" si="9"/>
        <v>726629.9005427697</v>
      </c>
      <c r="X89" s="7">
        <f t="shared" si="9"/>
        <v>1057386.2885572128</v>
      </c>
      <c r="Y89" s="7">
        <f t="shared" si="9"/>
        <v>-9.3299988657236099E-4</v>
      </c>
      <c r="Z89" s="7">
        <f t="shared" si="9"/>
        <v>-18517.390000000014</v>
      </c>
      <c r="AA89" s="7">
        <f t="shared" si="9"/>
        <v>1075903.6794902128</v>
      </c>
      <c r="AB89" s="7">
        <f t="shared" si="9"/>
        <v>0</v>
      </c>
      <c r="AC89" s="14">
        <f t="shared" si="9"/>
        <v>934.1207821496082</v>
      </c>
    </row>
    <row r="90" spans="1:29" x14ac:dyDescent="0.35">
      <c r="A90" s="7" t="s">
        <v>122</v>
      </c>
      <c r="B90" s="7" t="s">
        <v>123</v>
      </c>
      <c r="C90" s="1">
        <v>5877.2</v>
      </c>
      <c r="D90" s="7">
        <v>54139722.829999998</v>
      </c>
      <c r="E90" s="32">
        <v>-7603677.2840311248</v>
      </c>
      <c r="F90" s="7">
        <f t="shared" si="10"/>
        <v>46536045.545968875</v>
      </c>
      <c r="G90" s="7">
        <v>9454385.2256000005</v>
      </c>
      <c r="H90" s="7">
        <v>1206641.6100000001</v>
      </c>
      <c r="I90" s="7">
        <f t="shared" si="11"/>
        <v>35875018.710368872</v>
      </c>
      <c r="J90" s="7">
        <v>0</v>
      </c>
      <c r="K90" s="14">
        <f t="shared" si="12"/>
        <v>7918.0639668496697</v>
      </c>
      <c r="L90" s="1">
        <v>5877.5</v>
      </c>
      <c r="M90" s="7">
        <v>55490511.640000001</v>
      </c>
      <c r="N90" s="32">
        <v>-3710758.4657870736</v>
      </c>
      <c r="O90" s="7">
        <f t="shared" si="13"/>
        <v>51779753</v>
      </c>
      <c r="P90" s="7">
        <v>9454385.2300000004</v>
      </c>
      <c r="Q90" s="7">
        <v>1135883.21</v>
      </c>
      <c r="R90" s="7">
        <f t="shared" si="14"/>
        <v>41189484.559999995</v>
      </c>
      <c r="S90" s="7">
        <v>0</v>
      </c>
      <c r="T90" s="14">
        <f t="shared" si="15"/>
        <v>8809.8261165461499</v>
      </c>
      <c r="U90" s="1">
        <f t="shared" si="9"/>
        <v>0.3000000000001819</v>
      </c>
      <c r="V90" s="7">
        <f t="shared" si="9"/>
        <v>1350788.8100000024</v>
      </c>
      <c r="W90" s="7">
        <f t="shared" si="9"/>
        <v>3892918.8182440512</v>
      </c>
      <c r="X90" s="7">
        <f t="shared" si="9"/>
        <v>5243707.4540311247</v>
      </c>
      <c r="Y90" s="7">
        <f t="shared" si="9"/>
        <v>4.3999999761581421E-3</v>
      </c>
      <c r="Z90" s="7">
        <f t="shared" si="9"/>
        <v>-70758.40000000014</v>
      </c>
      <c r="AA90" s="7">
        <f t="shared" si="9"/>
        <v>5314465.8496311232</v>
      </c>
      <c r="AB90" s="7">
        <f t="shared" si="9"/>
        <v>0</v>
      </c>
      <c r="AC90" s="14">
        <f t="shared" si="9"/>
        <v>891.76214969648026</v>
      </c>
    </row>
    <row r="91" spans="1:29" x14ac:dyDescent="0.35">
      <c r="A91" s="7" t="s">
        <v>122</v>
      </c>
      <c r="B91" s="7" t="s">
        <v>124</v>
      </c>
      <c r="C91" s="1">
        <v>1431.4</v>
      </c>
      <c r="D91" s="7">
        <v>13813478.92</v>
      </c>
      <c r="E91" s="32">
        <v>-1940040.1477350304</v>
      </c>
      <c r="F91" s="7">
        <f t="shared" si="10"/>
        <v>11873438.772264969</v>
      </c>
      <c r="G91" s="7">
        <v>1929078.0008369996</v>
      </c>
      <c r="H91" s="7">
        <v>205487.72</v>
      </c>
      <c r="I91" s="7">
        <f t="shared" si="11"/>
        <v>9738873.0514279678</v>
      </c>
      <c r="J91" s="7">
        <v>0</v>
      </c>
      <c r="K91" s="14">
        <f t="shared" si="12"/>
        <v>8294.9830740987618</v>
      </c>
      <c r="L91" s="1">
        <v>1438</v>
      </c>
      <c r="M91" s="7">
        <v>14220814.380000001</v>
      </c>
      <c r="N91" s="32">
        <v>-950973.52306502464</v>
      </c>
      <c r="O91" s="7">
        <f t="shared" si="13"/>
        <v>13269841</v>
      </c>
      <c r="P91" s="7">
        <v>1929078</v>
      </c>
      <c r="Q91" s="7">
        <v>193437.76</v>
      </c>
      <c r="R91" s="7">
        <f t="shared" si="14"/>
        <v>11147325.24</v>
      </c>
      <c r="S91" s="7">
        <v>0</v>
      </c>
      <c r="T91" s="14">
        <f t="shared" si="15"/>
        <v>9227.9840055632831</v>
      </c>
      <c r="U91" s="1">
        <f t="shared" si="9"/>
        <v>6.5999999999999091</v>
      </c>
      <c r="V91" s="7">
        <f t="shared" si="9"/>
        <v>407335.46000000089</v>
      </c>
      <c r="W91" s="7">
        <f t="shared" si="9"/>
        <v>989066.62467000575</v>
      </c>
      <c r="X91" s="7">
        <f t="shared" si="9"/>
        <v>1396402.2277350314</v>
      </c>
      <c r="Y91" s="7">
        <f t="shared" si="9"/>
        <v>-8.3699962124228477E-4</v>
      </c>
      <c r="Z91" s="7">
        <f t="shared" si="9"/>
        <v>-12049.959999999992</v>
      </c>
      <c r="AA91" s="7">
        <f t="shared" si="9"/>
        <v>1408452.1885720324</v>
      </c>
      <c r="AB91" s="7">
        <f t="shared" si="9"/>
        <v>0</v>
      </c>
      <c r="AC91" s="14">
        <f t="shared" si="9"/>
        <v>933.00093146452127</v>
      </c>
    </row>
    <row r="92" spans="1:29" x14ac:dyDescent="0.35">
      <c r="A92" s="7" t="s">
        <v>122</v>
      </c>
      <c r="B92" s="7" t="s">
        <v>125</v>
      </c>
      <c r="C92" s="1">
        <v>863.7</v>
      </c>
      <c r="D92" s="7">
        <v>8951940.0600000005</v>
      </c>
      <c r="E92" s="32">
        <v>-1257259.1754110802</v>
      </c>
      <c r="F92" s="7">
        <f t="shared" si="10"/>
        <v>7694680.8845889205</v>
      </c>
      <c r="G92" s="7">
        <v>604975.76272200001</v>
      </c>
      <c r="H92" s="7">
        <v>65667.350000000006</v>
      </c>
      <c r="I92" s="7">
        <f t="shared" si="11"/>
        <v>7024037.7718669213</v>
      </c>
      <c r="J92" s="7">
        <v>0</v>
      </c>
      <c r="K92" s="14">
        <f t="shared" si="12"/>
        <v>8908.9740472257963</v>
      </c>
      <c r="L92" s="1">
        <v>852.8</v>
      </c>
      <c r="M92" s="7">
        <v>9088173.3100000005</v>
      </c>
      <c r="N92" s="32">
        <v>-607743.829565141</v>
      </c>
      <c r="O92" s="7">
        <f t="shared" si="13"/>
        <v>8480429</v>
      </c>
      <c r="P92" s="7">
        <v>604975.76</v>
      </c>
      <c r="Q92" s="7">
        <v>61816.57</v>
      </c>
      <c r="R92" s="7">
        <f t="shared" si="14"/>
        <v>7813636.6699999999</v>
      </c>
      <c r="S92" s="7">
        <v>0</v>
      </c>
      <c r="T92" s="14">
        <f t="shared" si="15"/>
        <v>9944.2178705440911</v>
      </c>
      <c r="U92" s="1">
        <f t="shared" si="9"/>
        <v>-10.900000000000091</v>
      </c>
      <c r="V92" s="7">
        <f t="shared" si="9"/>
        <v>136233.25</v>
      </c>
      <c r="W92" s="7">
        <f t="shared" si="9"/>
        <v>649515.34584593924</v>
      </c>
      <c r="X92" s="7">
        <f t="shared" si="9"/>
        <v>785748.11541107949</v>
      </c>
      <c r="Y92" s="7">
        <f t="shared" si="9"/>
        <v>-2.7220000047236681E-3</v>
      </c>
      <c r="Z92" s="7">
        <f t="shared" si="9"/>
        <v>-3850.7800000000061</v>
      </c>
      <c r="AA92" s="7">
        <f t="shared" si="9"/>
        <v>789598.89813307859</v>
      </c>
      <c r="AB92" s="7">
        <f t="shared" si="9"/>
        <v>0</v>
      </c>
      <c r="AC92" s="14">
        <f t="shared" si="9"/>
        <v>1035.2438233182947</v>
      </c>
    </row>
    <row r="93" spans="1:29" x14ac:dyDescent="0.35">
      <c r="A93" s="7" t="s">
        <v>126</v>
      </c>
      <c r="B93" s="7" t="s">
        <v>127</v>
      </c>
      <c r="C93" s="1">
        <v>32383.9</v>
      </c>
      <c r="D93" s="7">
        <v>288656943.51999998</v>
      </c>
      <c r="E93" s="32">
        <v>-40540551.91994191</v>
      </c>
      <c r="F93" s="7">
        <f t="shared" si="10"/>
        <v>248116391.60005808</v>
      </c>
      <c r="G93" s="7">
        <v>102924001.08</v>
      </c>
      <c r="H93" s="7">
        <v>8381279.3399999999</v>
      </c>
      <c r="I93" s="7">
        <f t="shared" si="11"/>
        <v>136811111.18005809</v>
      </c>
      <c r="J93" s="7">
        <v>0</v>
      </c>
      <c r="K93" s="14">
        <f t="shared" si="12"/>
        <v>7661.7205339708335</v>
      </c>
      <c r="L93" s="1">
        <v>32499.3</v>
      </c>
      <c r="M93" s="7">
        <v>296893028.04000002</v>
      </c>
      <c r="N93" s="32">
        <v>-19853814.367039219</v>
      </c>
      <c r="O93" s="7">
        <f t="shared" si="13"/>
        <v>277039214</v>
      </c>
      <c r="P93" s="7">
        <v>102924001.08</v>
      </c>
      <c r="Q93" s="7">
        <v>7889794.6100000003</v>
      </c>
      <c r="R93" s="7">
        <f t="shared" si="14"/>
        <v>166225418.31</v>
      </c>
      <c r="S93" s="7">
        <v>0</v>
      </c>
      <c r="T93" s="14">
        <f t="shared" si="15"/>
        <v>8524.4671115993278</v>
      </c>
      <c r="U93" s="1">
        <f t="shared" si="9"/>
        <v>115.39999999999782</v>
      </c>
      <c r="V93" s="7">
        <f t="shared" si="9"/>
        <v>8236084.5200000405</v>
      </c>
      <c r="W93" s="7">
        <f t="shared" si="9"/>
        <v>20686737.552902691</v>
      </c>
      <c r="X93" s="7">
        <f t="shared" ref="X93:AC124" si="16">O93-F93</f>
        <v>28922822.399941921</v>
      </c>
      <c r="Y93" s="7">
        <f t="shared" si="16"/>
        <v>0</v>
      </c>
      <c r="Z93" s="7">
        <f t="shared" si="16"/>
        <v>-491484.72999999952</v>
      </c>
      <c r="AA93" s="7">
        <f t="shared" si="16"/>
        <v>29414307.129941911</v>
      </c>
      <c r="AB93" s="7">
        <f t="shared" si="16"/>
        <v>0</v>
      </c>
      <c r="AC93" s="14">
        <f t="shared" si="16"/>
        <v>862.74657762849438</v>
      </c>
    </row>
    <row r="94" spans="1:29" x14ac:dyDescent="0.35">
      <c r="A94" s="7" t="s">
        <v>126</v>
      </c>
      <c r="B94" s="7" t="s">
        <v>128</v>
      </c>
      <c r="C94" s="1">
        <v>15648.6</v>
      </c>
      <c r="D94" s="7">
        <v>139538075.50999999</v>
      </c>
      <c r="E94" s="32">
        <v>-19597486.642929066</v>
      </c>
      <c r="F94" s="7">
        <f t="shared" si="10"/>
        <v>119940588.86707093</v>
      </c>
      <c r="G94" s="7">
        <v>55142208.397639997</v>
      </c>
      <c r="H94" s="7">
        <v>3468099.03</v>
      </c>
      <c r="I94" s="7">
        <f t="shared" si="11"/>
        <v>61330281.43943093</v>
      </c>
      <c r="J94" s="7">
        <v>0</v>
      </c>
      <c r="K94" s="14">
        <f t="shared" si="12"/>
        <v>7664.6210438678809</v>
      </c>
      <c r="L94" s="1">
        <v>15647.5</v>
      </c>
      <c r="M94" s="7">
        <v>143002768.75</v>
      </c>
      <c r="N94" s="32">
        <v>-9562873.3469370045</v>
      </c>
      <c r="O94" s="7">
        <f t="shared" si="13"/>
        <v>133439895</v>
      </c>
      <c r="P94" s="7">
        <v>55142208.399999999</v>
      </c>
      <c r="Q94" s="7">
        <v>3264727.01</v>
      </c>
      <c r="R94" s="7">
        <f t="shared" si="14"/>
        <v>75032959.589999989</v>
      </c>
      <c r="S94" s="7">
        <v>0</v>
      </c>
      <c r="T94" s="14">
        <f t="shared" si="15"/>
        <v>8527.8731426745489</v>
      </c>
      <c r="U94" s="1">
        <f t="shared" ref="U94:AC125" si="17">L94-C94</f>
        <v>-1.1000000000003638</v>
      </c>
      <c r="V94" s="7">
        <f t="shared" si="17"/>
        <v>3464693.2400000095</v>
      </c>
      <c r="W94" s="7">
        <f t="shared" si="17"/>
        <v>10034613.295992061</v>
      </c>
      <c r="X94" s="7">
        <f t="shared" si="16"/>
        <v>13499306.132929072</v>
      </c>
      <c r="Y94" s="7">
        <f t="shared" si="16"/>
        <v>2.3600012063980103E-3</v>
      </c>
      <c r="Z94" s="7">
        <f t="shared" si="16"/>
        <v>-203372.02000000002</v>
      </c>
      <c r="AA94" s="7">
        <f t="shared" si="16"/>
        <v>13702678.150569059</v>
      </c>
      <c r="AB94" s="7">
        <f t="shared" si="16"/>
        <v>0</v>
      </c>
      <c r="AC94" s="14">
        <f t="shared" si="16"/>
        <v>863.25209880666807</v>
      </c>
    </row>
    <row r="95" spans="1:29" x14ac:dyDescent="0.35">
      <c r="A95" s="7" t="s">
        <v>126</v>
      </c>
      <c r="B95" s="7" t="s">
        <v>129</v>
      </c>
      <c r="C95" s="1">
        <v>1096.8</v>
      </c>
      <c r="D95" s="7">
        <v>10782675.85</v>
      </c>
      <c r="E95" s="32">
        <v>-890848.1656530014</v>
      </c>
      <c r="F95" s="7">
        <f t="shared" si="10"/>
        <v>9891827.6843469981</v>
      </c>
      <c r="G95" s="7">
        <v>9191820.5143469982</v>
      </c>
      <c r="H95" s="7">
        <v>700007.17</v>
      </c>
      <c r="I95" s="7">
        <f t="shared" si="11"/>
        <v>0</v>
      </c>
      <c r="J95" s="7">
        <v>320247.96053050744</v>
      </c>
      <c r="K95" s="14">
        <f t="shared" si="12"/>
        <v>9018.8071520304511</v>
      </c>
      <c r="L95" s="1">
        <v>1098.8</v>
      </c>
      <c r="M95" s="7">
        <v>11071689.09</v>
      </c>
      <c r="N95" s="32">
        <v>-740385.38854748034</v>
      </c>
      <c r="O95" s="7">
        <f t="shared" si="13"/>
        <v>10331304</v>
      </c>
      <c r="P95" s="7">
        <v>9191820.5099999998</v>
      </c>
      <c r="Q95" s="7">
        <v>658958.19999999995</v>
      </c>
      <c r="R95" s="7">
        <f t="shared" si="14"/>
        <v>480525.29000000027</v>
      </c>
      <c r="S95" s="7">
        <v>0</v>
      </c>
      <c r="T95" s="14">
        <f t="shared" si="15"/>
        <v>9402.3516563523845</v>
      </c>
      <c r="U95" s="1">
        <f t="shared" si="17"/>
        <v>2</v>
      </c>
      <c r="V95" s="7">
        <f t="shared" si="17"/>
        <v>289013.24000000022</v>
      </c>
      <c r="W95" s="7">
        <f t="shared" si="17"/>
        <v>150462.77710552106</v>
      </c>
      <c r="X95" s="7">
        <f t="shared" si="16"/>
        <v>439476.31565300189</v>
      </c>
      <c r="Y95" s="7">
        <f t="shared" si="16"/>
        <v>-4.3469984084367752E-3</v>
      </c>
      <c r="Z95" s="7">
        <f t="shared" si="16"/>
        <v>-41048.970000000088</v>
      </c>
      <c r="AA95" s="7">
        <f t="shared" si="16"/>
        <v>480525.29000000027</v>
      </c>
      <c r="AB95" s="7">
        <f t="shared" si="16"/>
        <v>-320247.96053050744</v>
      </c>
      <c r="AC95" s="14">
        <f t="shared" si="16"/>
        <v>383.54450432193335</v>
      </c>
    </row>
    <row r="96" spans="1:29" x14ac:dyDescent="0.35">
      <c r="A96" s="7" t="s">
        <v>49</v>
      </c>
      <c r="B96" s="7" t="s">
        <v>130</v>
      </c>
      <c r="C96" s="1">
        <v>992.5</v>
      </c>
      <c r="D96" s="7">
        <v>9794420.1600000001</v>
      </c>
      <c r="E96" s="32">
        <v>-1375581.6651425678</v>
      </c>
      <c r="F96" s="7">
        <f t="shared" si="10"/>
        <v>8418838.4948574323</v>
      </c>
      <c r="G96" s="7">
        <v>1667928.7139369999</v>
      </c>
      <c r="H96" s="7">
        <v>228874.73</v>
      </c>
      <c r="I96" s="7">
        <f t="shared" si="11"/>
        <v>6522035.0509204324</v>
      </c>
      <c r="J96" s="7">
        <v>0</v>
      </c>
      <c r="K96" s="14">
        <f t="shared" si="12"/>
        <v>8482.4569217707121</v>
      </c>
      <c r="L96" s="1">
        <v>962.2</v>
      </c>
      <c r="M96" s="7">
        <v>9810103.4299999997</v>
      </c>
      <c r="N96" s="32">
        <v>-656020.70114773419</v>
      </c>
      <c r="O96" s="7">
        <f t="shared" si="13"/>
        <v>9154083</v>
      </c>
      <c r="P96" s="7">
        <v>1667928.71</v>
      </c>
      <c r="Q96" s="7">
        <v>215453.34</v>
      </c>
      <c r="R96" s="7">
        <f t="shared" si="14"/>
        <v>7270700.9500000002</v>
      </c>
      <c r="S96" s="7">
        <v>0</v>
      </c>
      <c r="T96" s="14">
        <f t="shared" si="15"/>
        <v>9513.7008937850751</v>
      </c>
      <c r="U96" s="1">
        <f t="shared" si="17"/>
        <v>-30.299999999999955</v>
      </c>
      <c r="V96" s="7">
        <f t="shared" si="17"/>
        <v>15683.269999999553</v>
      </c>
      <c r="W96" s="7">
        <f t="shared" si="17"/>
        <v>719560.96399483364</v>
      </c>
      <c r="X96" s="7">
        <f t="shared" si="16"/>
        <v>735244.50514256768</v>
      </c>
      <c r="Y96" s="7">
        <f t="shared" si="16"/>
        <v>-3.9369999431073666E-3</v>
      </c>
      <c r="Z96" s="7">
        <f t="shared" si="16"/>
        <v>-13421.390000000014</v>
      </c>
      <c r="AA96" s="7">
        <f t="shared" si="16"/>
        <v>748665.89907956775</v>
      </c>
      <c r="AB96" s="7">
        <f t="shared" si="16"/>
        <v>0</v>
      </c>
      <c r="AC96" s="14">
        <f t="shared" si="16"/>
        <v>1031.243972014363</v>
      </c>
    </row>
    <row r="97" spans="1:29" x14ac:dyDescent="0.35">
      <c r="A97" s="7" t="s">
        <v>49</v>
      </c>
      <c r="B97" s="7" t="s">
        <v>131</v>
      </c>
      <c r="C97" s="1">
        <v>188.3</v>
      </c>
      <c r="D97" s="7">
        <v>2913940.41</v>
      </c>
      <c r="E97" s="32">
        <v>-409249.64784377976</v>
      </c>
      <c r="F97" s="7">
        <f t="shared" si="10"/>
        <v>2504690.7621562202</v>
      </c>
      <c r="G97" s="7">
        <v>171071.14247999998</v>
      </c>
      <c r="H97" s="7">
        <v>55224.18</v>
      </c>
      <c r="I97" s="7">
        <f t="shared" si="11"/>
        <v>2278395.4396762201</v>
      </c>
      <c r="J97" s="7">
        <v>0</v>
      </c>
      <c r="K97" s="14">
        <f t="shared" si="12"/>
        <v>13301.597249900266</v>
      </c>
      <c r="L97" s="1">
        <v>188</v>
      </c>
      <c r="M97" s="7">
        <v>2985476.01</v>
      </c>
      <c r="N97" s="32">
        <v>-199644.58879715807</v>
      </c>
      <c r="O97" s="7">
        <f t="shared" si="13"/>
        <v>2785831</v>
      </c>
      <c r="P97" s="7">
        <v>171071.14</v>
      </c>
      <c r="Q97" s="7">
        <v>51985.79</v>
      </c>
      <c r="R97" s="7">
        <f t="shared" si="14"/>
        <v>2562774.0699999998</v>
      </c>
      <c r="S97" s="7">
        <v>0</v>
      </c>
      <c r="T97" s="14">
        <f t="shared" si="15"/>
        <v>14818.25</v>
      </c>
      <c r="U97" s="1">
        <f t="shared" si="17"/>
        <v>-0.30000000000001137</v>
      </c>
      <c r="V97" s="7">
        <f t="shared" si="17"/>
        <v>71535.599999999627</v>
      </c>
      <c r="W97" s="7">
        <f t="shared" si="17"/>
        <v>209605.0590466217</v>
      </c>
      <c r="X97" s="7">
        <f t="shared" si="16"/>
        <v>281140.23784377985</v>
      </c>
      <c r="Y97" s="7">
        <f t="shared" si="16"/>
        <v>-2.4799999664537609E-3</v>
      </c>
      <c r="Z97" s="7">
        <f t="shared" si="16"/>
        <v>-3238.3899999999994</v>
      </c>
      <c r="AA97" s="7">
        <f t="shared" si="16"/>
        <v>284378.63032377977</v>
      </c>
      <c r="AB97" s="7">
        <f t="shared" si="16"/>
        <v>0</v>
      </c>
      <c r="AC97" s="14">
        <f t="shared" si="16"/>
        <v>1516.6527500997345</v>
      </c>
    </row>
    <row r="98" spans="1:29" x14ac:dyDescent="0.35">
      <c r="A98" s="7" t="s">
        <v>49</v>
      </c>
      <c r="B98" s="7" t="s">
        <v>132</v>
      </c>
      <c r="C98" s="1">
        <v>369.2</v>
      </c>
      <c r="D98" s="7">
        <v>4149687.81</v>
      </c>
      <c r="E98" s="32">
        <v>-582804.7372129088</v>
      </c>
      <c r="F98" s="7">
        <f t="shared" si="10"/>
        <v>3566883.0727870911</v>
      </c>
      <c r="G98" s="7">
        <v>1089346.7244260001</v>
      </c>
      <c r="H98" s="7">
        <v>217491.73</v>
      </c>
      <c r="I98" s="7">
        <f t="shared" si="11"/>
        <v>2260044.6183610908</v>
      </c>
      <c r="J98" s="7">
        <v>0</v>
      </c>
      <c r="K98" s="14">
        <f t="shared" si="12"/>
        <v>9661.1134149162826</v>
      </c>
      <c r="L98" s="1">
        <v>367.2</v>
      </c>
      <c r="M98" s="7">
        <v>4242349.09</v>
      </c>
      <c r="N98" s="32">
        <v>-283694.13680435088</v>
      </c>
      <c r="O98" s="7">
        <f t="shared" si="13"/>
        <v>3958655</v>
      </c>
      <c r="P98" s="7">
        <v>1089346.72</v>
      </c>
      <c r="Q98" s="7">
        <v>204737.85</v>
      </c>
      <c r="R98" s="7">
        <f t="shared" si="14"/>
        <v>2664570.4300000002</v>
      </c>
      <c r="S98" s="7">
        <v>0</v>
      </c>
      <c r="T98" s="14">
        <f t="shared" si="15"/>
        <v>10780.650871459695</v>
      </c>
      <c r="U98" s="1">
        <f t="shared" si="17"/>
        <v>-2</v>
      </c>
      <c r="V98" s="7">
        <f t="shared" si="17"/>
        <v>92661.279999999795</v>
      </c>
      <c r="W98" s="7">
        <f t="shared" si="17"/>
        <v>299110.60040855792</v>
      </c>
      <c r="X98" s="7">
        <f t="shared" si="16"/>
        <v>391771.92721290886</v>
      </c>
      <c r="Y98" s="7">
        <f t="shared" si="16"/>
        <v>-4.4260001741349697E-3</v>
      </c>
      <c r="Z98" s="7">
        <f t="shared" si="16"/>
        <v>-12753.880000000005</v>
      </c>
      <c r="AA98" s="7">
        <f t="shared" si="16"/>
        <v>404525.81163890939</v>
      </c>
      <c r="AB98" s="7">
        <f t="shared" si="16"/>
        <v>0</v>
      </c>
      <c r="AC98" s="14">
        <f t="shared" si="16"/>
        <v>1119.5374565434122</v>
      </c>
    </row>
    <row r="99" spans="1:29" x14ac:dyDescent="0.35">
      <c r="A99" s="7" t="s">
        <v>49</v>
      </c>
      <c r="B99" s="7" t="s">
        <v>133</v>
      </c>
      <c r="C99" s="1">
        <v>115.6</v>
      </c>
      <c r="D99" s="7">
        <v>2022391.02</v>
      </c>
      <c r="E99" s="32">
        <v>-284035.60000646085</v>
      </c>
      <c r="F99" s="7">
        <f t="shared" si="10"/>
        <v>1738355.4199935391</v>
      </c>
      <c r="G99" s="7">
        <v>339691.88027999998</v>
      </c>
      <c r="H99" s="7">
        <v>65444.35</v>
      </c>
      <c r="I99" s="7">
        <f t="shared" si="11"/>
        <v>1333219.1897135391</v>
      </c>
      <c r="J99" s="7">
        <v>0</v>
      </c>
      <c r="K99" s="14">
        <f t="shared" si="12"/>
        <v>15037.676643542727</v>
      </c>
      <c r="L99" s="1">
        <v>113.2</v>
      </c>
      <c r="M99" s="7">
        <v>2038421.85</v>
      </c>
      <c r="N99" s="32">
        <v>-136313.2346986745</v>
      </c>
      <c r="O99" s="7">
        <f t="shared" si="13"/>
        <v>1902109</v>
      </c>
      <c r="P99" s="7">
        <v>339691.88</v>
      </c>
      <c r="Q99" s="7">
        <v>61606.64</v>
      </c>
      <c r="R99" s="7">
        <f t="shared" si="14"/>
        <v>1500810.4800000002</v>
      </c>
      <c r="S99" s="7">
        <v>0</v>
      </c>
      <c r="T99" s="14">
        <f t="shared" si="15"/>
        <v>16803.083038869259</v>
      </c>
      <c r="U99" s="1">
        <f t="shared" si="17"/>
        <v>-2.3999999999999915</v>
      </c>
      <c r="V99" s="7">
        <f t="shared" si="17"/>
        <v>16030.830000000075</v>
      </c>
      <c r="W99" s="7">
        <f t="shared" si="17"/>
        <v>147722.36530778636</v>
      </c>
      <c r="X99" s="7">
        <f t="shared" si="16"/>
        <v>163753.58000646089</v>
      </c>
      <c r="Y99" s="7">
        <f t="shared" si="16"/>
        <v>-2.7999997837468982E-4</v>
      </c>
      <c r="Z99" s="7">
        <f t="shared" si="16"/>
        <v>-3837.7099999999991</v>
      </c>
      <c r="AA99" s="7">
        <f t="shared" si="16"/>
        <v>167591.29028646112</v>
      </c>
      <c r="AB99" s="7">
        <f t="shared" si="16"/>
        <v>0</v>
      </c>
      <c r="AC99" s="14">
        <f t="shared" si="16"/>
        <v>1765.4063953265322</v>
      </c>
    </row>
    <row r="100" spans="1:29" x14ac:dyDescent="0.35">
      <c r="A100" s="7" t="s">
        <v>49</v>
      </c>
      <c r="B100" s="7" t="s">
        <v>134</v>
      </c>
      <c r="C100" s="1">
        <v>450</v>
      </c>
      <c r="D100" s="7">
        <v>4020615.28</v>
      </c>
      <c r="E100" s="32">
        <v>-564677.08873130998</v>
      </c>
      <c r="F100" s="7">
        <f t="shared" si="10"/>
        <v>3455938.1912686899</v>
      </c>
      <c r="G100" s="7">
        <v>349804.85046399996</v>
      </c>
      <c r="H100" s="7">
        <v>38592.769999999997</v>
      </c>
      <c r="I100" s="7">
        <f t="shared" si="11"/>
        <v>3067540.57080469</v>
      </c>
      <c r="J100" s="7">
        <v>0</v>
      </c>
      <c r="K100" s="14">
        <f t="shared" si="12"/>
        <v>7679.8626472637552</v>
      </c>
      <c r="L100" s="1">
        <v>433.5</v>
      </c>
      <c r="M100" s="7">
        <v>3992337.16</v>
      </c>
      <c r="N100" s="32">
        <v>-266975.35266673064</v>
      </c>
      <c r="O100" s="7">
        <f t="shared" si="13"/>
        <v>3725362</v>
      </c>
      <c r="P100" s="7">
        <v>349804.85</v>
      </c>
      <c r="Q100" s="7">
        <v>36329.660000000003</v>
      </c>
      <c r="R100" s="7">
        <f t="shared" si="14"/>
        <v>3339227.4899999998</v>
      </c>
      <c r="S100" s="7">
        <v>0</v>
      </c>
      <c r="T100" s="14">
        <f t="shared" si="15"/>
        <v>8593.6839677047283</v>
      </c>
      <c r="U100" s="1">
        <f t="shared" si="17"/>
        <v>-16.5</v>
      </c>
      <c r="V100" s="7">
        <f t="shared" si="17"/>
        <v>-28278.119999999646</v>
      </c>
      <c r="W100" s="7">
        <f t="shared" si="17"/>
        <v>297701.73606457934</v>
      </c>
      <c r="X100" s="7">
        <f t="shared" si="16"/>
        <v>269423.80873131007</v>
      </c>
      <c r="Y100" s="7">
        <f t="shared" si="16"/>
        <v>-4.6399998245760798E-4</v>
      </c>
      <c r="Z100" s="7">
        <f t="shared" si="16"/>
        <v>-2263.1099999999933</v>
      </c>
      <c r="AA100" s="7">
        <f t="shared" si="16"/>
        <v>271686.91919530975</v>
      </c>
      <c r="AB100" s="7">
        <f t="shared" si="16"/>
        <v>0</v>
      </c>
      <c r="AC100" s="14">
        <f t="shared" si="16"/>
        <v>913.82132044097307</v>
      </c>
    </row>
    <row r="101" spans="1:29" x14ac:dyDescent="0.35">
      <c r="A101" s="7" t="s">
        <v>49</v>
      </c>
      <c r="B101" s="7" t="s">
        <v>135</v>
      </c>
      <c r="C101" s="1">
        <v>50</v>
      </c>
      <c r="D101" s="7">
        <v>905403.65</v>
      </c>
      <c r="E101" s="32">
        <v>-127159.81550184578</v>
      </c>
      <c r="F101" s="7">
        <f t="shared" si="10"/>
        <v>778243.83449815423</v>
      </c>
      <c r="G101" s="7">
        <v>206077.22433299999</v>
      </c>
      <c r="H101" s="7">
        <v>28836.799999999999</v>
      </c>
      <c r="I101" s="7">
        <f t="shared" si="11"/>
        <v>543329.81016515417</v>
      </c>
      <c r="J101" s="7">
        <v>0</v>
      </c>
      <c r="K101" s="14">
        <f t="shared" si="12"/>
        <v>15564.876689963085</v>
      </c>
      <c r="L101" s="1">
        <v>50</v>
      </c>
      <c r="M101" s="7">
        <v>928671.95</v>
      </c>
      <c r="N101" s="32">
        <v>-62102.099954641715</v>
      </c>
      <c r="O101" s="7">
        <f t="shared" si="13"/>
        <v>866570</v>
      </c>
      <c r="P101" s="7">
        <v>206077.22</v>
      </c>
      <c r="Q101" s="7">
        <v>27145.78</v>
      </c>
      <c r="R101" s="7">
        <f t="shared" si="14"/>
        <v>633347</v>
      </c>
      <c r="S101" s="7">
        <v>0</v>
      </c>
      <c r="T101" s="14">
        <f t="shared" si="15"/>
        <v>17331.400000000001</v>
      </c>
      <c r="U101" s="1">
        <f t="shared" si="17"/>
        <v>0</v>
      </c>
      <c r="V101" s="7">
        <f t="shared" si="17"/>
        <v>23268.29999999993</v>
      </c>
      <c r="W101" s="7">
        <f t="shared" si="17"/>
        <v>65057.715547204061</v>
      </c>
      <c r="X101" s="7">
        <f t="shared" si="16"/>
        <v>88326.165501845768</v>
      </c>
      <c r="Y101" s="7">
        <f t="shared" si="16"/>
        <v>-4.3329999898560345E-3</v>
      </c>
      <c r="Z101" s="7">
        <f t="shared" si="16"/>
        <v>-1691.0200000000004</v>
      </c>
      <c r="AA101" s="7">
        <f t="shared" si="16"/>
        <v>90017.189834845834</v>
      </c>
      <c r="AB101" s="7">
        <f t="shared" si="16"/>
        <v>0</v>
      </c>
      <c r="AC101" s="14">
        <f t="shared" si="16"/>
        <v>1766.5233100369169</v>
      </c>
    </row>
    <row r="102" spans="1:29" x14ac:dyDescent="0.35">
      <c r="A102" s="7" t="s">
        <v>136</v>
      </c>
      <c r="B102" s="7" t="s">
        <v>137</v>
      </c>
      <c r="C102" s="1">
        <v>202.5</v>
      </c>
      <c r="D102" s="7">
        <v>2990238.85</v>
      </c>
      <c r="E102" s="32">
        <v>-419965.41594729765</v>
      </c>
      <c r="F102" s="7">
        <f t="shared" si="10"/>
        <v>2570273.4340527025</v>
      </c>
      <c r="G102" s="7">
        <v>1290194.2774069998</v>
      </c>
      <c r="H102" s="7">
        <v>112138.42</v>
      </c>
      <c r="I102" s="7">
        <f t="shared" si="11"/>
        <v>1167940.7366457027</v>
      </c>
      <c r="J102" s="7">
        <v>0</v>
      </c>
      <c r="K102" s="14">
        <f t="shared" si="12"/>
        <v>12692.708316309641</v>
      </c>
      <c r="L102" s="1">
        <v>202.7</v>
      </c>
      <c r="M102" s="7">
        <v>3066713.56</v>
      </c>
      <c r="N102" s="32">
        <v>-205077.10180691379</v>
      </c>
      <c r="O102" s="7">
        <f t="shared" si="13"/>
        <v>2861636</v>
      </c>
      <c r="P102" s="7">
        <v>1290194.28</v>
      </c>
      <c r="Q102" s="7">
        <v>105562.53</v>
      </c>
      <c r="R102" s="7">
        <f t="shared" si="14"/>
        <v>1465879.19</v>
      </c>
      <c r="S102" s="7">
        <v>0</v>
      </c>
      <c r="T102" s="14">
        <f t="shared" si="15"/>
        <v>14117.59250123335</v>
      </c>
      <c r="U102" s="1">
        <f t="shared" si="17"/>
        <v>0.19999999999998863</v>
      </c>
      <c r="V102" s="7">
        <f t="shared" si="17"/>
        <v>76474.709999999963</v>
      </c>
      <c r="W102" s="7">
        <f t="shared" si="17"/>
        <v>214888.31414038385</v>
      </c>
      <c r="X102" s="7">
        <f t="shared" si="16"/>
        <v>291362.56594729749</v>
      </c>
      <c r="Y102" s="7">
        <f t="shared" si="16"/>
        <v>2.5930001866072416E-3</v>
      </c>
      <c r="Z102" s="7">
        <f t="shared" si="16"/>
        <v>-6575.8899999999994</v>
      </c>
      <c r="AA102" s="7">
        <f t="shared" si="16"/>
        <v>297938.45335429721</v>
      </c>
      <c r="AB102" s="7">
        <f t="shared" si="16"/>
        <v>0</v>
      </c>
      <c r="AC102" s="14">
        <f t="shared" si="16"/>
        <v>1424.8841849237087</v>
      </c>
    </row>
    <row r="103" spans="1:29" x14ac:dyDescent="0.35">
      <c r="A103" s="7" t="s">
        <v>136</v>
      </c>
      <c r="B103" s="7" t="s">
        <v>138</v>
      </c>
      <c r="C103" s="1">
        <v>493.2</v>
      </c>
      <c r="D103" s="7">
        <v>5079735.6399999997</v>
      </c>
      <c r="E103" s="32">
        <v>-713425.71545912186</v>
      </c>
      <c r="F103" s="7">
        <f t="shared" si="10"/>
        <v>4366309.9245408773</v>
      </c>
      <c r="G103" s="7">
        <v>1711900.0722560002</v>
      </c>
      <c r="H103" s="7">
        <v>206176.62</v>
      </c>
      <c r="I103" s="7">
        <f t="shared" si="11"/>
        <v>2448233.232284877</v>
      </c>
      <c r="J103" s="7">
        <v>0</v>
      </c>
      <c r="K103" s="14">
        <f t="shared" si="12"/>
        <v>8853.0209337811793</v>
      </c>
      <c r="L103" s="1">
        <v>487</v>
      </c>
      <c r="M103" s="7">
        <v>5147306.8099999996</v>
      </c>
      <c r="N103" s="32">
        <v>-344210.42006472574</v>
      </c>
      <c r="O103" s="7">
        <f t="shared" si="13"/>
        <v>4803096</v>
      </c>
      <c r="P103" s="7">
        <v>1711900.07</v>
      </c>
      <c r="Q103" s="7">
        <v>194086.27</v>
      </c>
      <c r="R103" s="7">
        <f t="shared" si="14"/>
        <v>2897109.6599999997</v>
      </c>
      <c r="S103" s="7">
        <v>0</v>
      </c>
      <c r="T103" s="14">
        <f t="shared" si="15"/>
        <v>9862.6201232032854</v>
      </c>
      <c r="U103" s="1">
        <f t="shared" si="17"/>
        <v>-6.1999999999999886</v>
      </c>
      <c r="V103" s="7">
        <f t="shared" si="17"/>
        <v>67571.169999999925</v>
      </c>
      <c r="W103" s="7">
        <f t="shared" si="17"/>
        <v>369215.29539439612</v>
      </c>
      <c r="X103" s="7">
        <f t="shared" si="16"/>
        <v>436786.07545912266</v>
      </c>
      <c r="Y103" s="7">
        <f t="shared" si="16"/>
        <v>-2.2560001816600561E-3</v>
      </c>
      <c r="Z103" s="7">
        <f t="shared" si="16"/>
        <v>-12090.350000000006</v>
      </c>
      <c r="AA103" s="7">
        <f t="shared" si="16"/>
        <v>448876.4277151227</v>
      </c>
      <c r="AB103" s="7">
        <f t="shared" si="16"/>
        <v>0</v>
      </c>
      <c r="AC103" s="14">
        <f t="shared" si="16"/>
        <v>1009.5991894221061</v>
      </c>
    </row>
    <row r="104" spans="1:29" x14ac:dyDescent="0.35">
      <c r="A104" s="7" t="s">
        <v>136</v>
      </c>
      <c r="B104" s="7" t="s">
        <v>139</v>
      </c>
      <c r="C104" s="1">
        <v>50</v>
      </c>
      <c r="D104" s="7">
        <v>965127.58</v>
      </c>
      <c r="E104" s="32">
        <v>-135547.7692281701</v>
      </c>
      <c r="F104" s="7">
        <f t="shared" si="10"/>
        <v>829579.81077182991</v>
      </c>
      <c r="G104" s="7">
        <v>172096.48800000001</v>
      </c>
      <c r="H104" s="7">
        <v>24191.26</v>
      </c>
      <c r="I104" s="7">
        <f t="shared" si="11"/>
        <v>633292.06277182989</v>
      </c>
      <c r="J104" s="7">
        <v>0</v>
      </c>
      <c r="K104" s="14">
        <f t="shared" si="12"/>
        <v>16591.596215436599</v>
      </c>
      <c r="L104" s="1">
        <v>50</v>
      </c>
      <c r="M104" s="7">
        <v>989255.74</v>
      </c>
      <c r="N104" s="32">
        <v>-66153.455852933927</v>
      </c>
      <c r="O104" s="7">
        <f t="shared" si="13"/>
        <v>923102</v>
      </c>
      <c r="P104" s="7">
        <v>172096.49</v>
      </c>
      <c r="Q104" s="7">
        <v>22772.67</v>
      </c>
      <c r="R104" s="7">
        <f t="shared" si="14"/>
        <v>728232.84</v>
      </c>
      <c r="S104" s="7">
        <v>0</v>
      </c>
      <c r="T104" s="14">
        <f t="shared" si="15"/>
        <v>18462.04</v>
      </c>
      <c r="U104" s="1">
        <f t="shared" si="17"/>
        <v>0</v>
      </c>
      <c r="V104" s="7">
        <f t="shared" si="17"/>
        <v>24128.160000000033</v>
      </c>
      <c r="W104" s="7">
        <f t="shared" si="17"/>
        <v>69394.313375236175</v>
      </c>
      <c r="X104" s="7">
        <f t="shared" si="16"/>
        <v>93522.189228170086</v>
      </c>
      <c r="Y104" s="7">
        <f t="shared" si="16"/>
        <v>1.9999999785795808E-3</v>
      </c>
      <c r="Z104" s="7">
        <f t="shared" si="16"/>
        <v>-1418.5900000000001</v>
      </c>
      <c r="AA104" s="7">
        <f t="shared" si="16"/>
        <v>94940.777228170075</v>
      </c>
      <c r="AB104" s="7">
        <f t="shared" si="16"/>
        <v>0</v>
      </c>
      <c r="AC104" s="14">
        <f t="shared" si="16"/>
        <v>1870.443784563402</v>
      </c>
    </row>
    <row r="105" spans="1:29" x14ac:dyDescent="0.35">
      <c r="A105" s="7" t="s">
        <v>140</v>
      </c>
      <c r="B105" s="7" t="s">
        <v>141</v>
      </c>
      <c r="C105" s="1">
        <v>2179.1</v>
      </c>
      <c r="D105" s="7">
        <v>19593081.379999999</v>
      </c>
      <c r="E105" s="32">
        <v>-2751758.9678299283</v>
      </c>
      <c r="F105" s="7">
        <f t="shared" si="10"/>
        <v>16841322.412170071</v>
      </c>
      <c r="G105" s="7">
        <v>5696975.6193209998</v>
      </c>
      <c r="H105" s="7">
        <v>625294.68000000005</v>
      </c>
      <c r="I105" s="7">
        <f t="shared" si="11"/>
        <v>10519052.112849072</v>
      </c>
      <c r="J105" s="7">
        <v>0</v>
      </c>
      <c r="K105" s="14">
        <f t="shared" si="12"/>
        <v>7728.5679464779369</v>
      </c>
      <c r="L105" s="1">
        <v>2174.1</v>
      </c>
      <c r="M105" s="7">
        <v>20050627.870000001</v>
      </c>
      <c r="N105" s="32">
        <v>-1340824.4925843459</v>
      </c>
      <c r="O105" s="7">
        <f t="shared" si="13"/>
        <v>18709803</v>
      </c>
      <c r="P105" s="7">
        <v>5696975.6200000001</v>
      </c>
      <c r="Q105" s="7">
        <v>588626.91</v>
      </c>
      <c r="R105" s="7">
        <f t="shared" si="14"/>
        <v>12424200.469999999</v>
      </c>
      <c r="S105" s="7">
        <v>0</v>
      </c>
      <c r="T105" s="14">
        <f t="shared" si="15"/>
        <v>8605.7692838415896</v>
      </c>
      <c r="U105" s="1">
        <f t="shared" si="17"/>
        <v>-5</v>
      </c>
      <c r="V105" s="7">
        <f t="shared" si="17"/>
        <v>457546.49000000209</v>
      </c>
      <c r="W105" s="7">
        <f t="shared" si="17"/>
        <v>1410934.4752455824</v>
      </c>
      <c r="X105" s="7">
        <f t="shared" si="16"/>
        <v>1868480.5878299288</v>
      </c>
      <c r="Y105" s="7">
        <f t="shared" si="16"/>
        <v>6.7900028079748154E-4</v>
      </c>
      <c r="Z105" s="7">
        <f t="shared" si="16"/>
        <v>-36667.770000000019</v>
      </c>
      <c r="AA105" s="7">
        <f t="shared" si="16"/>
        <v>1905148.3571509272</v>
      </c>
      <c r="AB105" s="7">
        <f t="shared" si="16"/>
        <v>0</v>
      </c>
      <c r="AC105" s="14">
        <f t="shared" si="16"/>
        <v>877.20133736365278</v>
      </c>
    </row>
    <row r="106" spans="1:29" x14ac:dyDescent="0.35">
      <c r="A106" s="7" t="s">
        <v>140</v>
      </c>
      <c r="B106" s="7" t="s">
        <v>142</v>
      </c>
      <c r="C106" s="1">
        <v>198.4</v>
      </c>
      <c r="D106" s="7">
        <v>2944081.97</v>
      </c>
      <c r="E106" s="32">
        <v>-413482.89255020197</v>
      </c>
      <c r="F106" s="7">
        <f t="shared" si="10"/>
        <v>2530599.0774497981</v>
      </c>
      <c r="G106" s="7">
        <v>1128547.2150000001</v>
      </c>
      <c r="H106" s="7">
        <v>122087.63</v>
      </c>
      <c r="I106" s="7">
        <f t="shared" si="11"/>
        <v>1279964.2324497979</v>
      </c>
      <c r="J106" s="7">
        <v>0</v>
      </c>
      <c r="K106" s="14">
        <f t="shared" si="12"/>
        <v>12755.035672630031</v>
      </c>
      <c r="L106" s="1">
        <v>199.5</v>
      </c>
      <c r="M106" s="7">
        <v>3027775.13</v>
      </c>
      <c r="N106" s="32">
        <v>-202473.21324116478</v>
      </c>
      <c r="O106" s="7">
        <f t="shared" si="13"/>
        <v>2825302</v>
      </c>
      <c r="P106" s="7">
        <v>1128547.22</v>
      </c>
      <c r="Q106" s="7">
        <v>114928.32000000001</v>
      </c>
      <c r="R106" s="7">
        <f t="shared" si="14"/>
        <v>1581826.46</v>
      </c>
      <c r="S106" s="7">
        <v>0</v>
      </c>
      <c r="T106" s="14">
        <f t="shared" si="15"/>
        <v>14161.914786967418</v>
      </c>
      <c r="U106" s="1">
        <f t="shared" si="17"/>
        <v>1.0999999999999943</v>
      </c>
      <c r="V106" s="7">
        <f t="shared" si="17"/>
        <v>83693.159999999683</v>
      </c>
      <c r="W106" s="7">
        <f t="shared" si="17"/>
        <v>211009.67930903719</v>
      </c>
      <c r="X106" s="7">
        <f t="shared" si="16"/>
        <v>294702.92255020188</v>
      </c>
      <c r="Y106" s="7">
        <f t="shared" si="16"/>
        <v>4.999999888241291E-3</v>
      </c>
      <c r="Z106" s="7">
        <f t="shared" si="16"/>
        <v>-7159.3099999999977</v>
      </c>
      <c r="AA106" s="7">
        <f t="shared" si="16"/>
        <v>301862.22755020205</v>
      </c>
      <c r="AB106" s="7">
        <f t="shared" si="16"/>
        <v>0</v>
      </c>
      <c r="AC106" s="14">
        <f t="shared" si="16"/>
        <v>1406.8791143373874</v>
      </c>
    </row>
    <row r="107" spans="1:29" x14ac:dyDescent="0.35">
      <c r="A107" s="7" t="s">
        <v>140</v>
      </c>
      <c r="B107" s="7" t="s">
        <v>143</v>
      </c>
      <c r="C107" s="1">
        <v>307.8</v>
      </c>
      <c r="D107" s="7">
        <v>3775612.93</v>
      </c>
      <c r="E107" s="32">
        <v>-530267.62547862867</v>
      </c>
      <c r="F107" s="7">
        <f t="shared" si="10"/>
        <v>3245345.3045213716</v>
      </c>
      <c r="G107" s="7">
        <v>656273.39399999997</v>
      </c>
      <c r="H107" s="7">
        <v>73208.92</v>
      </c>
      <c r="I107" s="7">
        <f t="shared" si="11"/>
        <v>2515862.9905213718</v>
      </c>
      <c r="J107" s="7">
        <v>0</v>
      </c>
      <c r="K107" s="14">
        <f t="shared" si="12"/>
        <v>10543.681951011604</v>
      </c>
      <c r="L107" s="1">
        <v>308.39999999999998</v>
      </c>
      <c r="M107" s="7">
        <v>3875150.18</v>
      </c>
      <c r="N107" s="32">
        <v>-259138.83133609005</v>
      </c>
      <c r="O107" s="7">
        <f t="shared" si="13"/>
        <v>3616011</v>
      </c>
      <c r="P107" s="7">
        <v>656273.39</v>
      </c>
      <c r="Q107" s="7">
        <v>68915.89</v>
      </c>
      <c r="R107" s="7">
        <f t="shared" si="14"/>
        <v>2890821.7199999997</v>
      </c>
      <c r="S107" s="7">
        <v>0</v>
      </c>
      <c r="T107" s="14">
        <f t="shared" si="15"/>
        <v>11725.068093385215</v>
      </c>
      <c r="U107" s="1">
        <f t="shared" si="17"/>
        <v>0.59999999999996589</v>
      </c>
      <c r="V107" s="7">
        <f t="shared" si="17"/>
        <v>99537.25</v>
      </c>
      <c r="W107" s="7">
        <f t="shared" si="17"/>
        <v>271128.79414253862</v>
      </c>
      <c r="X107" s="7">
        <f t="shared" si="16"/>
        <v>370665.69547862839</v>
      </c>
      <c r="Y107" s="7">
        <f t="shared" si="16"/>
        <v>-3.9999999571591616E-3</v>
      </c>
      <c r="Z107" s="7">
        <f t="shared" si="16"/>
        <v>-4293.0299999999988</v>
      </c>
      <c r="AA107" s="7">
        <f t="shared" si="16"/>
        <v>374958.72947862791</v>
      </c>
      <c r="AB107" s="7">
        <f t="shared" si="16"/>
        <v>0</v>
      </c>
      <c r="AC107" s="14">
        <f t="shared" si="16"/>
        <v>1181.3861423736107</v>
      </c>
    </row>
    <row r="108" spans="1:29" x14ac:dyDescent="0.35">
      <c r="A108" s="7" t="s">
        <v>140</v>
      </c>
      <c r="B108" s="7" t="s">
        <v>144</v>
      </c>
      <c r="C108" s="1">
        <v>156.6</v>
      </c>
      <c r="D108" s="7">
        <v>2513860.1800000002</v>
      </c>
      <c r="E108" s="32">
        <v>-353060.20324331231</v>
      </c>
      <c r="F108" s="7">
        <f t="shared" si="10"/>
        <v>2160799.9767566877</v>
      </c>
      <c r="G108" s="7">
        <v>1093059.431202</v>
      </c>
      <c r="H108" s="7">
        <v>126729.47</v>
      </c>
      <c r="I108" s="7">
        <f t="shared" si="11"/>
        <v>941011.07555468776</v>
      </c>
      <c r="J108" s="7">
        <v>0</v>
      </c>
      <c r="K108" s="14">
        <f t="shared" si="12"/>
        <v>13798.211856683831</v>
      </c>
      <c r="L108" s="1">
        <v>156.30000000000001</v>
      </c>
      <c r="M108" s="7">
        <v>2574405.62</v>
      </c>
      <c r="N108" s="32">
        <v>-172155.51211278792</v>
      </c>
      <c r="O108" s="7">
        <f t="shared" si="13"/>
        <v>2402250</v>
      </c>
      <c r="P108" s="7">
        <v>1093059.43</v>
      </c>
      <c r="Q108" s="7">
        <v>119297.96</v>
      </c>
      <c r="R108" s="7">
        <f t="shared" si="14"/>
        <v>1189892.6100000001</v>
      </c>
      <c r="S108" s="7">
        <v>0</v>
      </c>
      <c r="T108" s="14">
        <f t="shared" si="15"/>
        <v>15369.481765834931</v>
      </c>
      <c r="U108" s="1">
        <f t="shared" si="17"/>
        <v>-0.29999999999998295</v>
      </c>
      <c r="V108" s="7">
        <f t="shared" si="17"/>
        <v>60545.439999999944</v>
      </c>
      <c r="W108" s="7">
        <f t="shared" si="17"/>
        <v>180904.69113052438</v>
      </c>
      <c r="X108" s="7">
        <f t="shared" si="16"/>
        <v>241450.02324331226</v>
      </c>
      <c r="Y108" s="7">
        <f t="shared" si="16"/>
        <v>-1.2020000722259283E-3</v>
      </c>
      <c r="Z108" s="7">
        <f t="shared" si="16"/>
        <v>-7431.5099999999948</v>
      </c>
      <c r="AA108" s="7">
        <f t="shared" si="16"/>
        <v>248881.53444531234</v>
      </c>
      <c r="AB108" s="7">
        <f t="shared" si="16"/>
        <v>0</v>
      </c>
      <c r="AC108" s="14">
        <f t="shared" si="16"/>
        <v>1571.2699091511004</v>
      </c>
    </row>
    <row r="109" spans="1:29" x14ac:dyDescent="0.35">
      <c r="A109" s="7" t="s">
        <v>145</v>
      </c>
      <c r="B109" s="7" t="s">
        <v>146</v>
      </c>
      <c r="C109" s="1">
        <v>163.1</v>
      </c>
      <c r="D109" s="7">
        <v>2630188.2000000002</v>
      </c>
      <c r="E109" s="32">
        <v>-369397.94338926271</v>
      </c>
      <c r="F109" s="7">
        <f t="shared" si="10"/>
        <v>2260790.2566107376</v>
      </c>
      <c r="G109" s="7">
        <v>1256505.1874900002</v>
      </c>
      <c r="H109" s="7">
        <v>86193.25</v>
      </c>
      <c r="I109" s="7">
        <f t="shared" si="11"/>
        <v>918091.81912073749</v>
      </c>
      <c r="J109" s="7">
        <v>0</v>
      </c>
      <c r="K109" s="14">
        <f t="shared" si="12"/>
        <v>13861.374963891709</v>
      </c>
      <c r="L109" s="1">
        <v>160.30000000000001</v>
      </c>
      <c r="M109" s="7">
        <v>2666453.2799999998</v>
      </c>
      <c r="N109" s="32">
        <v>-178310.91820846128</v>
      </c>
      <c r="O109" s="7">
        <f t="shared" si="13"/>
        <v>2488142</v>
      </c>
      <c r="P109" s="7">
        <v>1256505.19</v>
      </c>
      <c r="Q109" s="7">
        <v>81138.81</v>
      </c>
      <c r="R109" s="7">
        <f t="shared" si="14"/>
        <v>1150498</v>
      </c>
      <c r="S109" s="7">
        <v>0</v>
      </c>
      <c r="T109" s="14">
        <f t="shared" si="15"/>
        <v>15521.784154709918</v>
      </c>
      <c r="U109" s="1">
        <f t="shared" si="17"/>
        <v>-2.7999999999999829</v>
      </c>
      <c r="V109" s="7">
        <f t="shared" si="17"/>
        <v>36265.079999999609</v>
      </c>
      <c r="W109" s="7">
        <f t="shared" si="17"/>
        <v>191087.02518080143</v>
      </c>
      <c r="X109" s="7">
        <f t="shared" si="16"/>
        <v>227351.74338926235</v>
      </c>
      <c r="Y109" s="7">
        <f t="shared" si="16"/>
        <v>2.5099997874349356E-3</v>
      </c>
      <c r="Z109" s="7">
        <f t="shared" si="16"/>
        <v>-5054.4400000000023</v>
      </c>
      <c r="AA109" s="7">
        <f t="shared" si="16"/>
        <v>232406.18087926251</v>
      </c>
      <c r="AB109" s="7">
        <f t="shared" si="16"/>
        <v>0</v>
      </c>
      <c r="AC109" s="14">
        <f t="shared" si="16"/>
        <v>1660.409190818209</v>
      </c>
    </row>
    <row r="110" spans="1:29" x14ac:dyDescent="0.35">
      <c r="A110" s="7" t="s">
        <v>145</v>
      </c>
      <c r="B110" s="7" t="s">
        <v>147</v>
      </c>
      <c r="C110" s="1">
        <v>424.2</v>
      </c>
      <c r="D110" s="7">
        <v>4563772.99</v>
      </c>
      <c r="E110" s="32">
        <v>-640961.11320150632</v>
      </c>
      <c r="F110" s="7">
        <f t="shared" si="10"/>
        <v>3922811.8767984938</v>
      </c>
      <c r="G110" s="7">
        <v>3242020.7038500002</v>
      </c>
      <c r="H110" s="7">
        <v>276596.76</v>
      </c>
      <c r="I110" s="7">
        <f t="shared" si="11"/>
        <v>404194.41294849361</v>
      </c>
      <c r="J110" s="7">
        <v>0</v>
      </c>
      <c r="K110" s="14">
        <f t="shared" si="12"/>
        <v>9247.5527505857935</v>
      </c>
      <c r="L110" s="1">
        <v>417.1</v>
      </c>
      <c r="M110" s="7">
        <v>4639221.9800000004</v>
      </c>
      <c r="N110" s="32">
        <v>-310233.79904360295</v>
      </c>
      <c r="O110" s="7">
        <f t="shared" si="13"/>
        <v>4328988</v>
      </c>
      <c r="P110" s="7">
        <v>3242020.7</v>
      </c>
      <c r="Q110" s="7">
        <v>260376.91</v>
      </c>
      <c r="R110" s="7">
        <f t="shared" si="14"/>
        <v>826590.38999999978</v>
      </c>
      <c r="S110" s="7">
        <v>0</v>
      </c>
      <c r="T110" s="14">
        <f t="shared" si="15"/>
        <v>10378.777271637497</v>
      </c>
      <c r="U110" s="1">
        <f t="shared" si="17"/>
        <v>-7.0999999999999659</v>
      </c>
      <c r="V110" s="7">
        <f t="shared" si="17"/>
        <v>75448.990000000224</v>
      </c>
      <c r="W110" s="7">
        <f t="shared" si="17"/>
        <v>330727.31415790337</v>
      </c>
      <c r="X110" s="7">
        <f t="shared" si="16"/>
        <v>406176.12320150621</v>
      </c>
      <c r="Y110" s="7">
        <f t="shared" si="16"/>
        <v>-3.8499999791383743E-3</v>
      </c>
      <c r="Z110" s="7">
        <f t="shared" si="16"/>
        <v>-16219.850000000006</v>
      </c>
      <c r="AA110" s="7">
        <f t="shared" si="16"/>
        <v>422395.97705150617</v>
      </c>
      <c r="AB110" s="7">
        <f t="shared" si="16"/>
        <v>0</v>
      </c>
      <c r="AC110" s="14">
        <f t="shared" si="16"/>
        <v>1131.2245210517031</v>
      </c>
    </row>
    <row r="111" spans="1:29" x14ac:dyDescent="0.35">
      <c r="A111" s="7" t="s">
        <v>145</v>
      </c>
      <c r="B111" s="7" t="s">
        <v>148</v>
      </c>
      <c r="C111" s="1">
        <v>22338.3</v>
      </c>
      <c r="D111" s="7">
        <v>199192789.13999999</v>
      </c>
      <c r="E111" s="32">
        <v>-27975719.245598871</v>
      </c>
      <c r="F111" s="7">
        <f t="shared" si="10"/>
        <v>171217069.8944011</v>
      </c>
      <c r="G111" s="7">
        <v>46955443.024080001</v>
      </c>
      <c r="H111" s="7">
        <v>5722910.3600000003</v>
      </c>
      <c r="I111" s="7">
        <f t="shared" si="11"/>
        <v>118538716.5103211</v>
      </c>
      <c r="J111" s="7">
        <v>0</v>
      </c>
      <c r="K111" s="14">
        <f t="shared" si="12"/>
        <v>7664.7314206721685</v>
      </c>
      <c r="L111" s="1">
        <v>22382.5</v>
      </c>
      <c r="M111" s="7">
        <v>204557003.56</v>
      </c>
      <c r="N111" s="32">
        <v>-13679124.777597861</v>
      </c>
      <c r="O111" s="7">
        <f t="shared" si="13"/>
        <v>190877879</v>
      </c>
      <c r="P111" s="7">
        <v>46955443.020000003</v>
      </c>
      <c r="Q111" s="7">
        <v>5387314.4500000002</v>
      </c>
      <c r="R111" s="7">
        <f t="shared" si="14"/>
        <v>138535121.53</v>
      </c>
      <c r="S111" s="7">
        <v>0</v>
      </c>
      <c r="T111" s="14">
        <f t="shared" si="15"/>
        <v>8527.9963811013076</v>
      </c>
      <c r="U111" s="1">
        <f t="shared" si="17"/>
        <v>44.200000000000728</v>
      </c>
      <c r="V111" s="7">
        <f t="shared" si="17"/>
        <v>5364214.4200000167</v>
      </c>
      <c r="W111" s="7">
        <f t="shared" si="17"/>
        <v>14296594.46800101</v>
      </c>
      <c r="X111" s="7">
        <f t="shared" si="16"/>
        <v>19660809.105598897</v>
      </c>
      <c r="Y111" s="7">
        <f t="shared" si="16"/>
        <v>-4.0799975395202637E-3</v>
      </c>
      <c r="Z111" s="7">
        <f t="shared" si="16"/>
        <v>-335595.91000000015</v>
      </c>
      <c r="AA111" s="7">
        <f t="shared" si="16"/>
        <v>19996405.019678906</v>
      </c>
      <c r="AB111" s="7">
        <f t="shared" si="16"/>
        <v>0</v>
      </c>
      <c r="AC111" s="14">
        <f t="shared" si="16"/>
        <v>863.26496042913914</v>
      </c>
    </row>
    <row r="112" spans="1:29" x14ac:dyDescent="0.35">
      <c r="A112" s="7" t="s">
        <v>149</v>
      </c>
      <c r="B112" s="7" t="s">
        <v>150</v>
      </c>
      <c r="C112" s="1">
        <v>89</v>
      </c>
      <c r="D112" s="7">
        <v>1650013.46</v>
      </c>
      <c r="E112" s="32">
        <v>-231736.86912921345</v>
      </c>
      <c r="F112" s="7">
        <f t="shared" si="10"/>
        <v>1418276.5908707865</v>
      </c>
      <c r="G112" s="7">
        <v>994558.35673100001</v>
      </c>
      <c r="H112" s="7">
        <v>102223.12</v>
      </c>
      <c r="I112" s="7">
        <f t="shared" si="11"/>
        <v>321495.11413978646</v>
      </c>
      <c r="J112" s="7">
        <v>0</v>
      </c>
      <c r="K112" s="14">
        <f t="shared" si="12"/>
        <v>15935.692032256027</v>
      </c>
      <c r="L112" s="1">
        <v>87.1</v>
      </c>
      <c r="M112" s="7">
        <v>1661048.83</v>
      </c>
      <c r="N112" s="32">
        <v>-111077.56670178386</v>
      </c>
      <c r="O112" s="7">
        <f t="shared" si="13"/>
        <v>1549971</v>
      </c>
      <c r="P112" s="7">
        <v>994558.36</v>
      </c>
      <c r="Q112" s="7">
        <v>96228.68</v>
      </c>
      <c r="R112" s="7">
        <f t="shared" si="14"/>
        <v>459183.96</v>
      </c>
      <c r="S112" s="7">
        <v>0</v>
      </c>
      <c r="T112" s="14">
        <f t="shared" si="15"/>
        <v>17795.304247990818</v>
      </c>
      <c r="U112" s="1">
        <f t="shared" si="17"/>
        <v>-1.9000000000000057</v>
      </c>
      <c r="V112" s="7">
        <f t="shared" si="17"/>
        <v>11035.370000000112</v>
      </c>
      <c r="W112" s="7">
        <f t="shared" si="17"/>
        <v>120659.30242742959</v>
      </c>
      <c r="X112" s="7">
        <f t="shared" si="16"/>
        <v>131694.40912921354</v>
      </c>
      <c r="Y112" s="7">
        <f t="shared" si="16"/>
        <v>3.2689999788999557E-3</v>
      </c>
      <c r="Z112" s="7">
        <f t="shared" si="16"/>
        <v>-5994.4400000000023</v>
      </c>
      <c r="AA112" s="7">
        <f t="shared" si="16"/>
        <v>137688.84586021357</v>
      </c>
      <c r="AB112" s="7">
        <f t="shared" si="16"/>
        <v>0</v>
      </c>
      <c r="AC112" s="14">
        <f t="shared" si="16"/>
        <v>1859.6122157347909</v>
      </c>
    </row>
    <row r="113" spans="1:29" x14ac:dyDescent="0.35">
      <c r="A113" s="7" t="s">
        <v>151</v>
      </c>
      <c r="B113" s="7" t="s">
        <v>151</v>
      </c>
      <c r="C113" s="1">
        <v>2127.1</v>
      </c>
      <c r="D113" s="7">
        <v>18968435.52</v>
      </c>
      <c r="E113" s="32">
        <v>-2664030.3041431941</v>
      </c>
      <c r="F113" s="7">
        <f t="shared" si="10"/>
        <v>16304405.215856805</v>
      </c>
      <c r="G113" s="7">
        <v>8513795.7825520001</v>
      </c>
      <c r="H113" s="7">
        <v>877061.34</v>
      </c>
      <c r="I113" s="7">
        <f t="shared" si="11"/>
        <v>6913548.0933048055</v>
      </c>
      <c r="J113" s="7">
        <v>0</v>
      </c>
      <c r="K113" s="14">
        <f t="shared" si="12"/>
        <v>7665.0863691677896</v>
      </c>
      <c r="L113" s="1">
        <v>2114.5</v>
      </c>
      <c r="M113" s="7">
        <v>19325620.77</v>
      </c>
      <c r="N113" s="32">
        <v>-1292341.8573631302</v>
      </c>
      <c r="O113" s="7">
        <f t="shared" si="13"/>
        <v>18033279</v>
      </c>
      <c r="P113" s="7">
        <v>8513795.7799999993</v>
      </c>
      <c r="Q113" s="7">
        <v>825629.78</v>
      </c>
      <c r="R113" s="7">
        <f t="shared" si="14"/>
        <v>8693853.4400000013</v>
      </c>
      <c r="S113" s="7">
        <v>0</v>
      </c>
      <c r="T113" s="14">
        <f t="shared" si="15"/>
        <v>8528.3892173090571</v>
      </c>
      <c r="U113" s="1">
        <f t="shared" si="17"/>
        <v>-12.599999999999909</v>
      </c>
      <c r="V113" s="7">
        <f t="shared" si="17"/>
        <v>357185.25</v>
      </c>
      <c r="W113" s="7">
        <f t="shared" si="17"/>
        <v>1371688.4467800639</v>
      </c>
      <c r="X113" s="7">
        <f t="shared" si="16"/>
        <v>1728873.7841431946</v>
      </c>
      <c r="Y113" s="7">
        <f t="shared" si="16"/>
        <v>-2.5520008057355881E-3</v>
      </c>
      <c r="Z113" s="7">
        <f t="shared" si="16"/>
        <v>-51431.559999999939</v>
      </c>
      <c r="AA113" s="7">
        <f t="shared" si="16"/>
        <v>1780305.3466951959</v>
      </c>
      <c r="AB113" s="7">
        <f t="shared" si="16"/>
        <v>0</v>
      </c>
      <c r="AC113" s="14">
        <f t="shared" si="16"/>
        <v>863.30284814126753</v>
      </c>
    </row>
    <row r="114" spans="1:29" x14ac:dyDescent="0.35">
      <c r="A114" s="7" t="s">
        <v>152</v>
      </c>
      <c r="B114" s="7" t="s">
        <v>152</v>
      </c>
      <c r="C114" s="1">
        <v>2765.8</v>
      </c>
      <c r="D114" s="7">
        <v>25160052.23</v>
      </c>
      <c r="E114" s="32">
        <v>-3533614.6475481992</v>
      </c>
      <c r="F114" s="7">
        <f t="shared" si="10"/>
        <v>21626437.582451802</v>
      </c>
      <c r="G114" s="7">
        <v>11341902.749119999</v>
      </c>
      <c r="H114" s="7">
        <v>1026749.56</v>
      </c>
      <c r="I114" s="7">
        <f t="shared" si="11"/>
        <v>9257785.2733318023</v>
      </c>
      <c r="J114" s="7">
        <v>0</v>
      </c>
      <c r="K114" s="14">
        <f t="shared" si="12"/>
        <v>7819.2340669794639</v>
      </c>
      <c r="L114" s="1">
        <v>2788.8</v>
      </c>
      <c r="M114" s="7">
        <v>26002473.48</v>
      </c>
      <c r="N114" s="32">
        <v>-1738835.987371946</v>
      </c>
      <c r="O114" s="7">
        <f t="shared" si="13"/>
        <v>24263637</v>
      </c>
      <c r="P114" s="7">
        <v>11341902.75</v>
      </c>
      <c r="Q114" s="7">
        <v>966540.17</v>
      </c>
      <c r="R114" s="7">
        <f t="shared" si="14"/>
        <v>11955194.08</v>
      </c>
      <c r="S114" s="7">
        <v>0</v>
      </c>
      <c r="T114" s="14">
        <f t="shared" si="15"/>
        <v>8700.3861876075734</v>
      </c>
      <c r="U114" s="1">
        <f t="shared" si="17"/>
        <v>23</v>
      </c>
      <c r="V114" s="7">
        <f t="shared" si="17"/>
        <v>842421.25</v>
      </c>
      <c r="W114" s="7">
        <f t="shared" si="17"/>
        <v>1794778.6601762532</v>
      </c>
      <c r="X114" s="7">
        <f t="shared" si="16"/>
        <v>2637199.4175481983</v>
      </c>
      <c r="Y114" s="7">
        <f t="shared" si="16"/>
        <v>8.8000111281871796E-4</v>
      </c>
      <c r="Z114" s="7">
        <f t="shared" si="16"/>
        <v>-60209.390000000014</v>
      </c>
      <c r="AA114" s="7">
        <f t="shared" si="16"/>
        <v>2697408.8066681977</v>
      </c>
      <c r="AB114" s="7">
        <f t="shared" si="16"/>
        <v>0</v>
      </c>
      <c r="AC114" s="14">
        <f t="shared" si="16"/>
        <v>881.15212062810951</v>
      </c>
    </row>
    <row r="115" spans="1:29" x14ac:dyDescent="0.35">
      <c r="A115" s="7" t="s">
        <v>152</v>
      </c>
      <c r="B115" s="7" t="s">
        <v>71</v>
      </c>
      <c r="C115" s="1">
        <v>672.3</v>
      </c>
      <c r="D115" s="7">
        <v>6752150.7999999998</v>
      </c>
      <c r="E115" s="32">
        <v>-948308.80123869644</v>
      </c>
      <c r="F115" s="7">
        <f t="shared" si="10"/>
        <v>5803841.9987613037</v>
      </c>
      <c r="G115" s="7">
        <v>1243787.449581</v>
      </c>
      <c r="H115" s="7">
        <v>119671.5</v>
      </c>
      <c r="I115" s="7">
        <f t="shared" si="11"/>
        <v>4440383.0491803037</v>
      </c>
      <c r="J115" s="7">
        <v>0</v>
      </c>
      <c r="K115" s="14">
        <f t="shared" si="12"/>
        <v>8632.8157054310632</v>
      </c>
      <c r="L115" s="1">
        <v>665.6</v>
      </c>
      <c r="M115" s="7">
        <v>6861398.29</v>
      </c>
      <c r="N115" s="32">
        <v>-458835.05196230789</v>
      </c>
      <c r="O115" s="7">
        <f t="shared" si="13"/>
        <v>6402563</v>
      </c>
      <c r="P115" s="7">
        <v>1243787.45</v>
      </c>
      <c r="Q115" s="7">
        <v>112653.87</v>
      </c>
      <c r="R115" s="7">
        <f t="shared" si="14"/>
        <v>5046121.68</v>
      </c>
      <c r="S115" s="7">
        <v>0</v>
      </c>
      <c r="T115" s="14">
        <f t="shared" si="15"/>
        <v>9619.2352764423067</v>
      </c>
      <c r="U115" s="1">
        <f t="shared" si="17"/>
        <v>-6.6999999999999318</v>
      </c>
      <c r="V115" s="7">
        <f t="shared" si="17"/>
        <v>109247.49000000022</v>
      </c>
      <c r="W115" s="7">
        <f t="shared" si="17"/>
        <v>489473.74927638855</v>
      </c>
      <c r="X115" s="7">
        <f t="shared" si="16"/>
        <v>598721.00123869628</v>
      </c>
      <c r="Y115" s="7">
        <f t="shared" si="16"/>
        <v>4.189999308437109E-4</v>
      </c>
      <c r="Z115" s="7">
        <f t="shared" si="16"/>
        <v>-7017.6300000000047</v>
      </c>
      <c r="AA115" s="7">
        <f t="shared" si="16"/>
        <v>605738.630819696</v>
      </c>
      <c r="AB115" s="7">
        <f t="shared" si="16"/>
        <v>0</v>
      </c>
      <c r="AC115" s="14">
        <f t="shared" si="16"/>
        <v>986.41957101124353</v>
      </c>
    </row>
    <row r="116" spans="1:29" x14ac:dyDescent="0.35">
      <c r="A116" s="7" t="s">
        <v>152</v>
      </c>
      <c r="B116" s="7" t="s">
        <v>153</v>
      </c>
      <c r="C116" s="1">
        <v>484.3</v>
      </c>
      <c r="D116" s="7">
        <v>5041155.68</v>
      </c>
      <c r="E116" s="32">
        <v>-708007.33593782375</v>
      </c>
      <c r="F116" s="7">
        <f t="shared" si="10"/>
        <v>4333148.3440621756</v>
      </c>
      <c r="G116" s="7">
        <v>791037.71312799992</v>
      </c>
      <c r="H116" s="7">
        <v>55858.93</v>
      </c>
      <c r="I116" s="7">
        <f t="shared" si="11"/>
        <v>3486251.7009341754</v>
      </c>
      <c r="J116" s="7">
        <v>0</v>
      </c>
      <c r="K116" s="14">
        <f t="shared" si="12"/>
        <v>8947.2400249064121</v>
      </c>
      <c r="L116" s="1">
        <v>491</v>
      </c>
      <c r="M116" s="7">
        <v>5233146.21</v>
      </c>
      <c r="N116" s="32">
        <v>-349950.66773651825</v>
      </c>
      <c r="O116" s="7">
        <f t="shared" si="13"/>
        <v>4883196</v>
      </c>
      <c r="P116" s="7">
        <v>791037.71</v>
      </c>
      <c r="Q116" s="7">
        <v>52583.32</v>
      </c>
      <c r="R116" s="7">
        <f t="shared" si="14"/>
        <v>4039574.97</v>
      </c>
      <c r="S116" s="7">
        <v>0</v>
      </c>
      <c r="T116" s="14">
        <f t="shared" si="15"/>
        <v>9945.4093686354372</v>
      </c>
      <c r="U116" s="1">
        <f t="shared" si="17"/>
        <v>6.6999999999999886</v>
      </c>
      <c r="V116" s="7">
        <f t="shared" si="17"/>
        <v>191990.53000000026</v>
      </c>
      <c r="W116" s="7">
        <f t="shared" si="17"/>
        <v>358056.6682013055</v>
      </c>
      <c r="X116" s="7">
        <f t="shared" si="16"/>
        <v>550047.6559378244</v>
      </c>
      <c r="Y116" s="7">
        <f t="shared" si="16"/>
        <v>-3.127999952994287E-3</v>
      </c>
      <c r="Z116" s="7">
        <f t="shared" si="16"/>
        <v>-3275.6100000000006</v>
      </c>
      <c r="AA116" s="7">
        <f t="shared" si="16"/>
        <v>553323.2690658248</v>
      </c>
      <c r="AB116" s="7">
        <f t="shared" si="16"/>
        <v>0</v>
      </c>
      <c r="AC116" s="14">
        <f t="shared" si="16"/>
        <v>998.16934372902506</v>
      </c>
    </row>
    <row r="117" spans="1:29" x14ac:dyDescent="0.35">
      <c r="A117" s="7" t="s">
        <v>154</v>
      </c>
      <c r="B117" s="7" t="s">
        <v>154</v>
      </c>
      <c r="C117" s="1">
        <v>6026.2</v>
      </c>
      <c r="D117" s="7">
        <v>56542923.909999996</v>
      </c>
      <c r="E117" s="32">
        <v>-7941195.9211016027</v>
      </c>
      <c r="F117" s="7">
        <f t="shared" si="10"/>
        <v>48601727.988898396</v>
      </c>
      <c r="G117" s="7">
        <v>12499144.006668</v>
      </c>
      <c r="H117" s="7">
        <v>1677869.85</v>
      </c>
      <c r="I117" s="7">
        <f t="shared" si="11"/>
        <v>34424714.132230394</v>
      </c>
      <c r="J117" s="7">
        <v>0</v>
      </c>
      <c r="K117" s="14">
        <f t="shared" si="12"/>
        <v>8065.0705235303176</v>
      </c>
      <c r="L117" s="1">
        <v>6035.3</v>
      </c>
      <c r="M117" s="7">
        <v>58047496.030000001</v>
      </c>
      <c r="N117" s="32">
        <v>-3881748.9863581304</v>
      </c>
      <c r="O117" s="7">
        <f t="shared" si="13"/>
        <v>54165747</v>
      </c>
      <c r="P117" s="7">
        <v>12499144.01</v>
      </c>
      <c r="Q117" s="7">
        <v>1579478.25</v>
      </c>
      <c r="R117" s="7">
        <f t="shared" si="14"/>
        <v>40087124.740000002</v>
      </c>
      <c r="S117" s="7">
        <v>0</v>
      </c>
      <c r="T117" s="14">
        <f t="shared" si="15"/>
        <v>8974.8226268785311</v>
      </c>
      <c r="U117" s="1">
        <f t="shared" si="17"/>
        <v>9.1000000000003638</v>
      </c>
      <c r="V117" s="7">
        <f t="shared" si="17"/>
        <v>1504572.1200000048</v>
      </c>
      <c r="W117" s="7">
        <f t="shared" si="17"/>
        <v>4059446.9347434724</v>
      </c>
      <c r="X117" s="7">
        <f t="shared" si="16"/>
        <v>5564019.0111016035</v>
      </c>
      <c r="Y117" s="7">
        <f t="shared" si="16"/>
        <v>3.3320002257823944E-3</v>
      </c>
      <c r="Z117" s="7">
        <f t="shared" si="16"/>
        <v>-98391.600000000093</v>
      </c>
      <c r="AA117" s="7">
        <f t="shared" si="16"/>
        <v>5662410.6077696085</v>
      </c>
      <c r="AB117" s="7">
        <f t="shared" si="16"/>
        <v>0</v>
      </c>
      <c r="AC117" s="14">
        <f t="shared" si="16"/>
        <v>909.7521033482135</v>
      </c>
    </row>
    <row r="118" spans="1:29" x14ac:dyDescent="0.35">
      <c r="A118" s="7" t="s">
        <v>154</v>
      </c>
      <c r="B118" s="7" t="s">
        <v>155</v>
      </c>
      <c r="C118" s="1">
        <v>261.7</v>
      </c>
      <c r="D118" s="7">
        <v>3816685.96</v>
      </c>
      <c r="E118" s="32">
        <v>-536036.14531715785</v>
      </c>
      <c r="F118" s="7">
        <f t="shared" si="10"/>
        <v>3280649.8146828422</v>
      </c>
      <c r="G118" s="7">
        <v>750283.83539999998</v>
      </c>
      <c r="H118" s="7">
        <v>115992.73</v>
      </c>
      <c r="I118" s="7">
        <f t="shared" si="11"/>
        <v>2414373.249282842</v>
      </c>
      <c r="J118" s="7">
        <v>0</v>
      </c>
      <c r="K118" s="14">
        <f t="shared" si="12"/>
        <v>12535.918283083081</v>
      </c>
      <c r="L118" s="1">
        <v>255.4</v>
      </c>
      <c r="M118" s="7">
        <v>3876682.05</v>
      </c>
      <c r="N118" s="32">
        <v>-259241.27046312249</v>
      </c>
      <c r="O118" s="7">
        <f t="shared" si="13"/>
        <v>3617441</v>
      </c>
      <c r="P118" s="7">
        <v>750283.84</v>
      </c>
      <c r="Q118" s="7">
        <v>109190.83</v>
      </c>
      <c r="R118" s="7">
        <f t="shared" si="14"/>
        <v>2757966.33</v>
      </c>
      <c r="S118" s="7">
        <v>0</v>
      </c>
      <c r="T118" s="14">
        <f t="shared" si="15"/>
        <v>14163.825371965544</v>
      </c>
      <c r="U118" s="1">
        <f t="shared" si="17"/>
        <v>-6.2999999999999829</v>
      </c>
      <c r="V118" s="7">
        <f t="shared" si="17"/>
        <v>59996.089999999851</v>
      </c>
      <c r="W118" s="7">
        <f t="shared" si="17"/>
        <v>276794.87485403533</v>
      </c>
      <c r="X118" s="7">
        <f t="shared" si="16"/>
        <v>336791.18531715777</v>
      </c>
      <c r="Y118" s="7">
        <f t="shared" si="16"/>
        <v>4.5999999856576324E-3</v>
      </c>
      <c r="Z118" s="7">
        <f t="shared" si="16"/>
        <v>-6801.8999999999942</v>
      </c>
      <c r="AA118" s="7">
        <f t="shared" si="16"/>
        <v>343593.08071715804</v>
      </c>
      <c r="AB118" s="7">
        <f t="shared" si="16"/>
        <v>0</v>
      </c>
      <c r="AC118" s="14">
        <f t="shared" si="16"/>
        <v>1627.9070888824626</v>
      </c>
    </row>
    <row r="119" spans="1:29" x14ac:dyDescent="0.35">
      <c r="A119" s="7" t="s">
        <v>156</v>
      </c>
      <c r="B119" s="7" t="s">
        <v>157</v>
      </c>
      <c r="C119" s="1">
        <v>1472.5</v>
      </c>
      <c r="D119" s="7">
        <v>14106347.810000001</v>
      </c>
      <c r="E119" s="32">
        <v>-1981172.2483385904</v>
      </c>
      <c r="F119" s="7">
        <f t="shared" si="10"/>
        <v>12125175.561661411</v>
      </c>
      <c r="G119" s="7">
        <v>6689928.591</v>
      </c>
      <c r="H119" s="7">
        <v>724327.31</v>
      </c>
      <c r="I119" s="7">
        <f t="shared" si="11"/>
        <v>4710919.6606614105</v>
      </c>
      <c r="J119" s="7">
        <v>0</v>
      </c>
      <c r="K119" s="14">
        <f t="shared" si="12"/>
        <v>8234.4146428939966</v>
      </c>
      <c r="L119" s="1">
        <v>1447.3</v>
      </c>
      <c r="M119" s="7">
        <v>14248166.720000001</v>
      </c>
      <c r="N119" s="32">
        <v>-952802.62725264789</v>
      </c>
      <c r="O119" s="7">
        <f t="shared" si="13"/>
        <v>13295364</v>
      </c>
      <c r="P119" s="7">
        <v>6689928.5899999999</v>
      </c>
      <c r="Q119" s="7">
        <v>681852.2</v>
      </c>
      <c r="R119" s="7">
        <f t="shared" si="14"/>
        <v>5923583.21</v>
      </c>
      <c r="S119" s="7">
        <v>0</v>
      </c>
      <c r="T119" s="14">
        <f t="shared" si="15"/>
        <v>9186.3221170455327</v>
      </c>
      <c r="U119" s="1">
        <f t="shared" si="17"/>
        <v>-25.200000000000045</v>
      </c>
      <c r="V119" s="7">
        <f t="shared" si="17"/>
        <v>141818.91000000015</v>
      </c>
      <c r="W119" s="7">
        <f t="shared" si="17"/>
        <v>1028369.6210859425</v>
      </c>
      <c r="X119" s="7">
        <f t="shared" si="16"/>
        <v>1170188.4383385889</v>
      </c>
      <c r="Y119" s="7">
        <f t="shared" si="16"/>
        <v>-1.0000001639127731E-3</v>
      </c>
      <c r="Z119" s="7">
        <f t="shared" si="16"/>
        <v>-42475.110000000102</v>
      </c>
      <c r="AA119" s="7">
        <f t="shared" si="16"/>
        <v>1212663.5493385894</v>
      </c>
      <c r="AB119" s="7">
        <f t="shared" si="16"/>
        <v>0</v>
      </c>
      <c r="AC119" s="14">
        <f t="shared" si="16"/>
        <v>951.90747415153601</v>
      </c>
    </row>
    <row r="120" spans="1:29" x14ac:dyDescent="0.35">
      <c r="A120" s="7" t="s">
        <v>156</v>
      </c>
      <c r="B120" s="7" t="s">
        <v>158</v>
      </c>
      <c r="C120" s="1">
        <v>3383</v>
      </c>
      <c r="D120" s="7">
        <v>31977628.390000001</v>
      </c>
      <c r="E120" s="32">
        <v>-4491112.1423676452</v>
      </c>
      <c r="F120" s="7">
        <f t="shared" si="10"/>
        <v>27486516.247632354</v>
      </c>
      <c r="G120" s="7">
        <v>7971038.2800000003</v>
      </c>
      <c r="H120" s="7">
        <v>719194.33</v>
      </c>
      <c r="I120" s="7">
        <f t="shared" si="11"/>
        <v>18796283.637632355</v>
      </c>
      <c r="J120" s="7">
        <v>0</v>
      </c>
      <c r="K120" s="14">
        <f t="shared" si="12"/>
        <v>8124.8939543695997</v>
      </c>
      <c r="L120" s="1">
        <v>3460</v>
      </c>
      <c r="M120" s="7">
        <v>33494721.34</v>
      </c>
      <c r="N120" s="32">
        <v>-2239857.1773483101</v>
      </c>
      <c r="O120" s="7">
        <f t="shared" si="13"/>
        <v>31254864</v>
      </c>
      <c r="P120" s="7">
        <v>7971038.2800000003</v>
      </c>
      <c r="Q120" s="7">
        <v>677020.21</v>
      </c>
      <c r="R120" s="7">
        <f t="shared" si="14"/>
        <v>22606805.509999998</v>
      </c>
      <c r="S120" s="7">
        <v>0</v>
      </c>
      <c r="T120" s="14">
        <f t="shared" si="15"/>
        <v>9033.1976878612713</v>
      </c>
      <c r="U120" s="1">
        <f t="shared" si="17"/>
        <v>77</v>
      </c>
      <c r="V120" s="7">
        <f t="shared" si="17"/>
        <v>1517092.9499999993</v>
      </c>
      <c r="W120" s="7">
        <f t="shared" si="17"/>
        <v>2251254.965019335</v>
      </c>
      <c r="X120" s="7">
        <f t="shared" si="16"/>
        <v>3768347.7523676455</v>
      </c>
      <c r="Y120" s="7">
        <f t="shared" si="16"/>
        <v>0</v>
      </c>
      <c r="Z120" s="7">
        <f t="shared" si="16"/>
        <v>-42174.119999999995</v>
      </c>
      <c r="AA120" s="7">
        <f t="shared" si="16"/>
        <v>3810521.8723676428</v>
      </c>
      <c r="AB120" s="7">
        <f t="shared" si="16"/>
        <v>0</v>
      </c>
      <c r="AC120" s="14">
        <f t="shared" si="16"/>
        <v>908.30373349167166</v>
      </c>
    </row>
    <row r="121" spans="1:29" x14ac:dyDescent="0.35">
      <c r="A121" s="7" t="s">
        <v>156</v>
      </c>
      <c r="B121" s="7" t="s">
        <v>159</v>
      </c>
      <c r="C121" s="1">
        <v>205.5</v>
      </c>
      <c r="D121" s="7">
        <v>3095499.72</v>
      </c>
      <c r="E121" s="32">
        <v>-434748.82532361703</v>
      </c>
      <c r="F121" s="7">
        <f t="shared" si="10"/>
        <v>2660750.8946763831</v>
      </c>
      <c r="G121" s="7">
        <v>559689.04799999995</v>
      </c>
      <c r="H121" s="7">
        <v>46743.54</v>
      </c>
      <c r="I121" s="7">
        <f t="shared" si="11"/>
        <v>2054318.3066763831</v>
      </c>
      <c r="J121" s="7">
        <v>0</v>
      </c>
      <c r="K121" s="14">
        <f t="shared" si="12"/>
        <v>12947.692918133251</v>
      </c>
      <c r="L121" s="1">
        <v>205</v>
      </c>
      <c r="M121" s="7">
        <v>3168293.86</v>
      </c>
      <c r="N121" s="32">
        <v>-211869.97408438753</v>
      </c>
      <c r="O121" s="7">
        <f t="shared" si="13"/>
        <v>2956424</v>
      </c>
      <c r="P121" s="7">
        <v>559689.05000000005</v>
      </c>
      <c r="Q121" s="7">
        <v>44002.46</v>
      </c>
      <c r="R121" s="7">
        <f t="shared" si="14"/>
        <v>2352732.4900000002</v>
      </c>
      <c r="S121" s="7">
        <v>0</v>
      </c>
      <c r="T121" s="14">
        <f t="shared" si="15"/>
        <v>14421.580487804878</v>
      </c>
      <c r="U121" s="1">
        <f t="shared" si="17"/>
        <v>-0.5</v>
      </c>
      <c r="V121" s="7">
        <f t="shared" si="17"/>
        <v>72794.139999999665</v>
      </c>
      <c r="W121" s="7">
        <f t="shared" si="17"/>
        <v>222878.85123922949</v>
      </c>
      <c r="X121" s="7">
        <f t="shared" si="16"/>
        <v>295673.10532361688</v>
      </c>
      <c r="Y121" s="7">
        <f t="shared" si="16"/>
        <v>2.0000000949949026E-3</v>
      </c>
      <c r="Z121" s="7">
        <f t="shared" si="16"/>
        <v>-2741.0800000000017</v>
      </c>
      <c r="AA121" s="7">
        <f t="shared" si="16"/>
        <v>298414.18332361709</v>
      </c>
      <c r="AB121" s="7">
        <f t="shared" si="16"/>
        <v>0</v>
      </c>
      <c r="AC121" s="14">
        <f t="shared" si="16"/>
        <v>1473.8875696716277</v>
      </c>
    </row>
    <row r="122" spans="1:29" x14ac:dyDescent="0.35">
      <c r="A122" s="7" t="s">
        <v>156</v>
      </c>
      <c r="B122" s="7" t="s">
        <v>160</v>
      </c>
      <c r="C122" s="1">
        <v>688</v>
      </c>
      <c r="D122" s="7">
        <v>6866507.4500000002</v>
      </c>
      <c r="E122" s="32">
        <v>-162.78766900044866</v>
      </c>
      <c r="F122" s="7">
        <f t="shared" si="10"/>
        <v>6866344.662331</v>
      </c>
      <c r="G122" s="7">
        <v>6530402.1323309997</v>
      </c>
      <c r="H122" s="7">
        <v>335942.53</v>
      </c>
      <c r="I122" s="7">
        <f t="shared" si="11"/>
        <v>0</v>
      </c>
      <c r="J122" s="7">
        <v>0</v>
      </c>
      <c r="K122" s="14">
        <f t="shared" si="12"/>
        <v>9980.152125481105</v>
      </c>
      <c r="L122" s="1">
        <v>691</v>
      </c>
      <c r="M122" s="7">
        <v>7065424.2300000004</v>
      </c>
      <c r="N122" s="32">
        <v>-17739.040557001368</v>
      </c>
      <c r="O122" s="7">
        <f t="shared" si="13"/>
        <v>7047685</v>
      </c>
      <c r="P122" s="7">
        <v>6731442.5899999999</v>
      </c>
      <c r="Q122" s="7">
        <v>316242.59999999998</v>
      </c>
      <c r="R122" s="7">
        <f t="shared" si="14"/>
        <v>-0.18999999982770532</v>
      </c>
      <c r="S122" s="7">
        <v>201218.1077673382</v>
      </c>
      <c r="T122" s="14">
        <f t="shared" si="15"/>
        <v>10199.25470332851</v>
      </c>
      <c r="U122" s="1">
        <f t="shared" si="17"/>
        <v>3</v>
      </c>
      <c r="V122" s="7">
        <f t="shared" si="17"/>
        <v>198916.78000000026</v>
      </c>
      <c r="W122" s="7">
        <f t="shared" si="17"/>
        <v>-17576.252888000919</v>
      </c>
      <c r="X122" s="7">
        <f t="shared" si="16"/>
        <v>181340.33766900003</v>
      </c>
      <c r="Y122" s="7">
        <f t="shared" si="16"/>
        <v>201040.45766900014</v>
      </c>
      <c r="Z122" s="7">
        <f t="shared" si="16"/>
        <v>-19699.930000000051</v>
      </c>
      <c r="AA122" s="7">
        <f t="shared" si="16"/>
        <v>-0.18999999982770532</v>
      </c>
      <c r="AB122" s="7">
        <f t="shared" si="16"/>
        <v>201218.1077673382</v>
      </c>
      <c r="AC122" s="14">
        <f t="shared" si="16"/>
        <v>219.10257784740497</v>
      </c>
    </row>
    <row r="123" spans="1:29" x14ac:dyDescent="0.35">
      <c r="A123" s="7" t="s">
        <v>161</v>
      </c>
      <c r="B123" s="7" t="s">
        <v>162</v>
      </c>
      <c r="C123" s="1">
        <v>1489.5</v>
      </c>
      <c r="D123" s="7">
        <v>14800247.35</v>
      </c>
      <c r="E123" s="32">
        <v>-2078627.2756992769</v>
      </c>
      <c r="F123" s="7">
        <f t="shared" si="10"/>
        <v>12721620.074300723</v>
      </c>
      <c r="G123" s="7">
        <v>1814346.0590580001</v>
      </c>
      <c r="H123" s="7">
        <v>394459.88</v>
      </c>
      <c r="I123" s="7">
        <f t="shared" si="11"/>
        <v>10512814.135242723</v>
      </c>
      <c r="J123" s="7">
        <v>0</v>
      </c>
      <c r="K123" s="14">
        <f t="shared" si="12"/>
        <v>8540.8661123200563</v>
      </c>
      <c r="L123" s="1">
        <v>1502.5</v>
      </c>
      <c r="M123" s="7">
        <v>15296368.560000001</v>
      </c>
      <c r="N123" s="32">
        <v>-1022897.9234875771</v>
      </c>
      <c r="O123" s="7">
        <f t="shared" si="13"/>
        <v>14273471</v>
      </c>
      <c r="P123" s="7">
        <v>1814346.06</v>
      </c>
      <c r="Q123" s="7">
        <v>371328.45</v>
      </c>
      <c r="R123" s="7">
        <f t="shared" si="14"/>
        <v>12087796.49</v>
      </c>
      <c r="S123" s="7">
        <v>0</v>
      </c>
      <c r="T123" s="14">
        <f t="shared" si="15"/>
        <v>9499.8143094841926</v>
      </c>
      <c r="U123" s="1">
        <f t="shared" si="17"/>
        <v>13</v>
      </c>
      <c r="V123" s="7">
        <f t="shared" si="17"/>
        <v>496121.21000000089</v>
      </c>
      <c r="W123" s="7">
        <f t="shared" si="17"/>
        <v>1055729.3522116998</v>
      </c>
      <c r="X123" s="7">
        <f t="shared" si="16"/>
        <v>1551850.9256992768</v>
      </c>
      <c r="Y123" s="7">
        <f t="shared" si="16"/>
        <v>9.4199995510280132E-4</v>
      </c>
      <c r="Z123" s="7">
        <f t="shared" si="16"/>
        <v>-23131.429999999993</v>
      </c>
      <c r="AA123" s="7">
        <f t="shared" si="16"/>
        <v>1574982.3547572773</v>
      </c>
      <c r="AB123" s="7">
        <f t="shared" si="16"/>
        <v>0</v>
      </c>
      <c r="AC123" s="14">
        <f t="shared" si="16"/>
        <v>958.94819716413622</v>
      </c>
    </row>
    <row r="124" spans="1:29" x14ac:dyDescent="0.35">
      <c r="A124" s="7" t="s">
        <v>161</v>
      </c>
      <c r="B124" s="7" t="s">
        <v>163</v>
      </c>
      <c r="C124" s="1">
        <v>800.9</v>
      </c>
      <c r="D124" s="7">
        <v>8248106.75</v>
      </c>
      <c r="E124" s="32">
        <v>-1158408.9953354271</v>
      </c>
      <c r="F124" s="7">
        <f t="shared" si="10"/>
        <v>7089697.7546645729</v>
      </c>
      <c r="G124" s="7">
        <v>976344.29580800002</v>
      </c>
      <c r="H124" s="7">
        <v>216576.56</v>
      </c>
      <c r="I124" s="7">
        <f t="shared" si="11"/>
        <v>5896776.8988565737</v>
      </c>
      <c r="J124" s="7">
        <v>0</v>
      </c>
      <c r="K124" s="14">
        <f t="shared" si="12"/>
        <v>8852.1635093826608</v>
      </c>
      <c r="L124" s="1">
        <v>785.5</v>
      </c>
      <c r="M124" s="7">
        <v>8336915.79</v>
      </c>
      <c r="N124" s="32">
        <v>-557505.7776904006</v>
      </c>
      <c r="O124" s="7">
        <f t="shared" si="13"/>
        <v>7779410</v>
      </c>
      <c r="P124" s="7">
        <v>976344.3</v>
      </c>
      <c r="Q124" s="7">
        <v>203876.34</v>
      </c>
      <c r="R124" s="7">
        <f t="shared" si="14"/>
        <v>6599189.3600000003</v>
      </c>
      <c r="S124" s="7">
        <v>0</v>
      </c>
      <c r="T124" s="14">
        <f t="shared" si="15"/>
        <v>9903.7683004455757</v>
      </c>
      <c r="U124" s="1">
        <f t="shared" si="17"/>
        <v>-15.399999999999977</v>
      </c>
      <c r="V124" s="7">
        <f t="shared" si="17"/>
        <v>88809.040000000037</v>
      </c>
      <c r="W124" s="7">
        <f t="shared" si="17"/>
        <v>600903.21764502651</v>
      </c>
      <c r="X124" s="7">
        <f t="shared" si="16"/>
        <v>689712.24533542711</v>
      </c>
      <c r="Y124" s="7">
        <f t="shared" si="16"/>
        <v>4.1920000221580267E-3</v>
      </c>
      <c r="Z124" s="7">
        <f t="shared" si="16"/>
        <v>-12700.220000000001</v>
      </c>
      <c r="AA124" s="7">
        <f t="shared" si="16"/>
        <v>702412.4611434266</v>
      </c>
      <c r="AB124" s="7">
        <f t="shared" si="16"/>
        <v>0</v>
      </c>
      <c r="AC124" s="14">
        <f t="shared" si="16"/>
        <v>1051.604791062915</v>
      </c>
    </row>
    <row r="125" spans="1:29" x14ac:dyDescent="0.35">
      <c r="A125" s="7" t="s">
        <v>161</v>
      </c>
      <c r="B125" s="7" t="s">
        <v>164</v>
      </c>
      <c r="C125" s="1">
        <v>165.5</v>
      </c>
      <c r="D125" s="7">
        <v>2756762.46</v>
      </c>
      <c r="E125" s="32">
        <v>-387174.72123733372</v>
      </c>
      <c r="F125" s="7">
        <f t="shared" si="10"/>
        <v>2369587.7387626665</v>
      </c>
      <c r="G125" s="7">
        <v>229923.65345099999</v>
      </c>
      <c r="H125" s="7">
        <v>48238.74</v>
      </c>
      <c r="I125" s="7">
        <f t="shared" si="11"/>
        <v>2091425.3453116666</v>
      </c>
      <c r="J125" s="7">
        <v>0</v>
      </c>
      <c r="K125" s="14">
        <f t="shared" si="12"/>
        <v>14317.750687387714</v>
      </c>
      <c r="L125" s="1">
        <v>164.3</v>
      </c>
      <c r="M125" s="7">
        <v>2810525.2</v>
      </c>
      <c r="N125" s="32">
        <v>-187945.28777943537</v>
      </c>
      <c r="O125" s="7">
        <f t="shared" si="13"/>
        <v>2622580</v>
      </c>
      <c r="P125" s="7">
        <v>229923.65</v>
      </c>
      <c r="Q125" s="7">
        <v>45409.98</v>
      </c>
      <c r="R125" s="7">
        <f t="shared" si="14"/>
        <v>2347246.37</v>
      </c>
      <c r="S125" s="7">
        <v>0</v>
      </c>
      <c r="T125" s="14">
        <f t="shared" si="15"/>
        <v>15962.142422398052</v>
      </c>
      <c r="U125" s="1">
        <f t="shared" si="17"/>
        <v>-1.1999999999999886</v>
      </c>
      <c r="V125" s="7">
        <f t="shared" si="17"/>
        <v>53762.740000000224</v>
      </c>
      <c r="W125" s="7">
        <f t="shared" si="17"/>
        <v>199229.43345789835</v>
      </c>
      <c r="X125" s="7">
        <f t="shared" si="17"/>
        <v>252992.26123733353</v>
      </c>
      <c r="Y125" s="7">
        <f t="shared" si="17"/>
        <v>-3.4509999968577176E-3</v>
      </c>
      <c r="Z125" s="7">
        <f t="shared" si="17"/>
        <v>-2828.7599999999948</v>
      </c>
      <c r="AA125" s="7">
        <f t="shared" si="17"/>
        <v>255821.02468833351</v>
      </c>
      <c r="AB125" s="7">
        <f t="shared" si="17"/>
        <v>0</v>
      </c>
      <c r="AC125" s="14">
        <f t="shared" si="17"/>
        <v>1644.3917350103384</v>
      </c>
    </row>
    <row r="126" spans="1:29" x14ac:dyDescent="0.35">
      <c r="A126" s="7" t="s">
        <v>161</v>
      </c>
      <c r="B126" s="7" t="s">
        <v>165</v>
      </c>
      <c r="C126" s="1">
        <v>386.5</v>
      </c>
      <c r="D126" s="7">
        <v>4330850.5199999996</v>
      </c>
      <c r="E126" s="32">
        <v>-608248.2140305849</v>
      </c>
      <c r="F126" s="7">
        <f t="shared" si="10"/>
        <v>3722602.3059694148</v>
      </c>
      <c r="G126" s="7">
        <v>693914.33699999994</v>
      </c>
      <c r="H126" s="7">
        <v>118623</v>
      </c>
      <c r="I126" s="7">
        <f t="shared" si="11"/>
        <v>2910064.9689694149</v>
      </c>
      <c r="J126" s="7">
        <v>0</v>
      </c>
      <c r="K126" s="14">
        <f t="shared" si="12"/>
        <v>9631.5712961692498</v>
      </c>
      <c r="L126" s="1">
        <v>380.8</v>
      </c>
      <c r="M126" s="7">
        <v>4410473.22</v>
      </c>
      <c r="N126" s="32">
        <v>-294936.92444970529</v>
      </c>
      <c r="O126" s="7">
        <f t="shared" si="13"/>
        <v>4115536</v>
      </c>
      <c r="P126" s="7">
        <v>693914.34</v>
      </c>
      <c r="Q126" s="7">
        <v>111666.85</v>
      </c>
      <c r="R126" s="7">
        <f t="shared" si="14"/>
        <v>3309954.81</v>
      </c>
      <c r="S126" s="7">
        <v>0</v>
      </c>
      <c r="T126" s="14">
        <f t="shared" si="15"/>
        <v>10807.605042016807</v>
      </c>
      <c r="U126" s="1">
        <f t="shared" ref="U126:AC154" si="18">L126-C126</f>
        <v>-5.6999999999999886</v>
      </c>
      <c r="V126" s="7">
        <f t="shared" si="18"/>
        <v>79622.700000000186</v>
      </c>
      <c r="W126" s="7">
        <f t="shared" si="18"/>
        <v>313311.28958087962</v>
      </c>
      <c r="X126" s="7">
        <f t="shared" si="18"/>
        <v>392933.69403058523</v>
      </c>
      <c r="Y126" s="7">
        <f t="shared" si="18"/>
        <v>3.0000000260770321E-3</v>
      </c>
      <c r="Z126" s="7">
        <f t="shared" si="18"/>
        <v>-6956.1499999999942</v>
      </c>
      <c r="AA126" s="7">
        <f t="shared" si="18"/>
        <v>399889.84103058511</v>
      </c>
      <c r="AB126" s="7">
        <f t="shared" si="18"/>
        <v>0</v>
      </c>
      <c r="AC126" s="14">
        <f t="shared" si="18"/>
        <v>1176.0337458475569</v>
      </c>
    </row>
    <row r="127" spans="1:29" x14ac:dyDescent="0.35">
      <c r="A127" s="7" t="s">
        <v>161</v>
      </c>
      <c r="B127" s="7" t="s">
        <v>166</v>
      </c>
      <c r="C127" s="1">
        <v>219.7</v>
      </c>
      <c r="D127" s="7">
        <v>3125955.29</v>
      </c>
      <c r="E127" s="32">
        <v>-439026.17130317376</v>
      </c>
      <c r="F127" s="7">
        <f t="shared" si="10"/>
        <v>2686929.1186968265</v>
      </c>
      <c r="G127" s="7">
        <v>204866.52299999999</v>
      </c>
      <c r="H127" s="7">
        <v>44906.33</v>
      </c>
      <c r="I127" s="7">
        <f t="shared" si="11"/>
        <v>2437156.2656968264</v>
      </c>
      <c r="J127" s="7">
        <v>0</v>
      </c>
      <c r="K127" s="14">
        <f t="shared" si="12"/>
        <v>12229.991436945047</v>
      </c>
      <c r="L127" s="1">
        <v>219.3</v>
      </c>
      <c r="M127" s="7">
        <v>3203715.71</v>
      </c>
      <c r="N127" s="32">
        <v>-214238.70210430707</v>
      </c>
      <c r="O127" s="7">
        <f t="shared" si="13"/>
        <v>2989477</v>
      </c>
      <c r="P127" s="7">
        <v>204866.52</v>
      </c>
      <c r="Q127" s="7">
        <v>42272.99</v>
      </c>
      <c r="R127" s="7">
        <f t="shared" si="14"/>
        <v>2742337.4899999998</v>
      </c>
      <c r="S127" s="7">
        <v>0</v>
      </c>
      <c r="T127" s="14">
        <f t="shared" si="15"/>
        <v>13631.906064751482</v>
      </c>
      <c r="U127" s="1">
        <f t="shared" si="18"/>
        <v>-0.39999999999997726</v>
      </c>
      <c r="V127" s="7">
        <f t="shared" si="18"/>
        <v>77760.419999999925</v>
      </c>
      <c r="W127" s="7">
        <f t="shared" si="18"/>
        <v>224787.46919886669</v>
      </c>
      <c r="X127" s="7">
        <f t="shared" si="18"/>
        <v>302547.88130317349</v>
      </c>
      <c r="Y127" s="7">
        <f t="shared" si="18"/>
        <v>-2.9999999969732016E-3</v>
      </c>
      <c r="Z127" s="7">
        <f t="shared" si="18"/>
        <v>-2633.3400000000038</v>
      </c>
      <c r="AA127" s="7">
        <f t="shared" si="18"/>
        <v>305181.22430317337</v>
      </c>
      <c r="AB127" s="7">
        <f t="shared" si="18"/>
        <v>0</v>
      </c>
      <c r="AC127" s="14">
        <f t="shared" si="18"/>
        <v>1401.9146278064345</v>
      </c>
    </row>
    <row r="128" spans="1:29" x14ac:dyDescent="0.35">
      <c r="A128" s="7" t="s">
        <v>161</v>
      </c>
      <c r="B128" s="7" t="s">
        <v>167</v>
      </c>
      <c r="C128" s="1">
        <v>343.7</v>
      </c>
      <c r="D128" s="7">
        <v>4047899.31</v>
      </c>
      <c r="E128" s="32">
        <v>-568509.00637483492</v>
      </c>
      <c r="F128" s="7">
        <f t="shared" si="10"/>
        <v>3479390.303625165</v>
      </c>
      <c r="G128" s="7">
        <v>414407.46618399996</v>
      </c>
      <c r="H128" s="7">
        <v>93214.42</v>
      </c>
      <c r="I128" s="7">
        <f t="shared" si="11"/>
        <v>2971768.4174411651</v>
      </c>
      <c r="J128" s="7">
        <v>0</v>
      </c>
      <c r="K128" s="14">
        <f t="shared" si="12"/>
        <v>10123.335186573073</v>
      </c>
      <c r="L128" s="1">
        <v>333.6</v>
      </c>
      <c r="M128" s="7">
        <v>4079007.05</v>
      </c>
      <c r="N128" s="32">
        <v>-272771.13682047598</v>
      </c>
      <c r="O128" s="7">
        <f t="shared" si="13"/>
        <v>3806236</v>
      </c>
      <c r="P128" s="7">
        <v>414407.47</v>
      </c>
      <c r="Q128" s="7">
        <v>87748.26</v>
      </c>
      <c r="R128" s="7">
        <f t="shared" si="14"/>
        <v>3304080.2700000005</v>
      </c>
      <c r="S128" s="7">
        <v>0</v>
      </c>
      <c r="T128" s="14">
        <f t="shared" si="15"/>
        <v>11409.580335731414</v>
      </c>
      <c r="U128" s="1">
        <f t="shared" si="18"/>
        <v>-10.099999999999966</v>
      </c>
      <c r="V128" s="7">
        <f t="shared" si="18"/>
        <v>31107.739999999758</v>
      </c>
      <c r="W128" s="7">
        <f t="shared" si="18"/>
        <v>295737.86955435894</v>
      </c>
      <c r="X128" s="7">
        <f t="shared" si="18"/>
        <v>326845.69637483498</v>
      </c>
      <c r="Y128" s="7">
        <f t="shared" si="18"/>
        <v>3.8160000112839043E-3</v>
      </c>
      <c r="Z128" s="7">
        <f t="shared" si="18"/>
        <v>-5466.1600000000035</v>
      </c>
      <c r="AA128" s="7">
        <f t="shared" si="18"/>
        <v>332311.85255883541</v>
      </c>
      <c r="AB128" s="7">
        <f t="shared" si="18"/>
        <v>0</v>
      </c>
      <c r="AC128" s="14">
        <f t="shared" si="18"/>
        <v>1286.2451491583415</v>
      </c>
    </row>
    <row r="129" spans="1:29" x14ac:dyDescent="0.35">
      <c r="A129" s="7" t="s">
        <v>168</v>
      </c>
      <c r="B129" s="7" t="s">
        <v>168</v>
      </c>
      <c r="C129" s="1">
        <v>165.7</v>
      </c>
      <c r="D129" s="7">
        <v>2986780.71</v>
      </c>
      <c r="E129" s="32">
        <v>-419479.73594768689</v>
      </c>
      <c r="F129" s="7">
        <f t="shared" si="10"/>
        <v>2567300.9740523132</v>
      </c>
      <c r="G129" s="7">
        <v>1205979.723553</v>
      </c>
      <c r="H129" s="7">
        <v>99712.73</v>
      </c>
      <c r="I129" s="7">
        <f t="shared" si="11"/>
        <v>1261608.5204993133</v>
      </c>
      <c r="J129" s="7">
        <v>0</v>
      </c>
      <c r="K129" s="14">
        <f t="shared" si="12"/>
        <v>15493.669125240274</v>
      </c>
      <c r="L129" s="1">
        <v>161.80000000000001</v>
      </c>
      <c r="M129" s="7">
        <v>3013565.94</v>
      </c>
      <c r="N129" s="32">
        <v>-201523.01706300466</v>
      </c>
      <c r="O129" s="7">
        <f t="shared" si="13"/>
        <v>2812043</v>
      </c>
      <c r="P129" s="7">
        <v>1205979.72</v>
      </c>
      <c r="Q129" s="7">
        <v>93865.5</v>
      </c>
      <c r="R129" s="7">
        <f t="shared" si="14"/>
        <v>1512197.78</v>
      </c>
      <c r="S129" s="7">
        <v>0</v>
      </c>
      <c r="T129" s="14">
        <f t="shared" si="15"/>
        <v>17379.746600741655</v>
      </c>
      <c r="U129" s="1">
        <f t="shared" si="18"/>
        <v>-3.8999999999999773</v>
      </c>
      <c r="V129" s="7">
        <f t="shared" si="18"/>
        <v>26785.229999999981</v>
      </c>
      <c r="W129" s="7">
        <f t="shared" si="18"/>
        <v>217956.71888468222</v>
      </c>
      <c r="X129" s="7">
        <f t="shared" si="18"/>
        <v>244742.02594768675</v>
      </c>
      <c r="Y129" s="7">
        <f t="shared" si="18"/>
        <v>-3.55300004594028E-3</v>
      </c>
      <c r="Z129" s="7">
        <f t="shared" si="18"/>
        <v>-5847.2299999999959</v>
      </c>
      <c r="AA129" s="7">
        <f t="shared" si="18"/>
        <v>250589.25950068678</v>
      </c>
      <c r="AB129" s="7">
        <f t="shared" si="18"/>
        <v>0</v>
      </c>
      <c r="AC129" s="14">
        <f t="shared" si="18"/>
        <v>1886.0774755013808</v>
      </c>
    </row>
    <row r="130" spans="1:29" x14ac:dyDescent="0.35">
      <c r="A130" s="7" t="s">
        <v>168</v>
      </c>
      <c r="B130" s="7" t="s">
        <v>169</v>
      </c>
      <c r="C130" s="1">
        <v>333.3</v>
      </c>
      <c r="D130" s="7">
        <v>4315978.0199999996</v>
      </c>
      <c r="E130" s="32">
        <v>-606159.43919954542</v>
      </c>
      <c r="F130" s="7">
        <f t="shared" si="10"/>
        <v>3709818.5808004541</v>
      </c>
      <c r="G130" s="7">
        <v>1437386.5580800001</v>
      </c>
      <c r="H130" s="7">
        <v>138258.01999999999</v>
      </c>
      <c r="I130" s="7">
        <f t="shared" si="11"/>
        <v>2134174.0027204542</v>
      </c>
      <c r="J130" s="7">
        <v>0</v>
      </c>
      <c r="K130" s="14">
        <f t="shared" si="12"/>
        <v>11130.568799281291</v>
      </c>
      <c r="L130" s="1">
        <v>332.1</v>
      </c>
      <c r="M130" s="7">
        <v>4414598.63</v>
      </c>
      <c r="N130" s="32">
        <v>-295212.79864206555</v>
      </c>
      <c r="O130" s="7">
        <f t="shared" si="13"/>
        <v>4119386</v>
      </c>
      <c r="P130" s="7">
        <v>1437386.56</v>
      </c>
      <c r="Q130" s="7">
        <v>130150.46</v>
      </c>
      <c r="R130" s="7">
        <f t="shared" si="14"/>
        <v>2551848.98</v>
      </c>
      <c r="S130" s="7">
        <v>0</v>
      </c>
      <c r="T130" s="14">
        <f t="shared" si="15"/>
        <v>12404.052996085515</v>
      </c>
      <c r="U130" s="1">
        <f t="shared" si="18"/>
        <v>-1.1999999999999886</v>
      </c>
      <c r="V130" s="7">
        <f t="shared" si="18"/>
        <v>98620.610000000335</v>
      </c>
      <c r="W130" s="7">
        <f t="shared" si="18"/>
        <v>310946.64055747987</v>
      </c>
      <c r="X130" s="7">
        <f t="shared" si="18"/>
        <v>409567.41919954587</v>
      </c>
      <c r="Y130" s="7">
        <f t="shared" si="18"/>
        <v>1.9199999514967203E-3</v>
      </c>
      <c r="Z130" s="7">
        <f t="shared" si="18"/>
        <v>-8107.5599999999831</v>
      </c>
      <c r="AA130" s="7">
        <f t="shared" si="18"/>
        <v>417674.97727954574</v>
      </c>
      <c r="AB130" s="7">
        <f t="shared" si="18"/>
        <v>0</v>
      </c>
      <c r="AC130" s="14">
        <f t="shared" si="18"/>
        <v>1273.4841968042238</v>
      </c>
    </row>
    <row r="131" spans="1:29" x14ac:dyDescent="0.35">
      <c r="A131" s="7" t="s">
        <v>170</v>
      </c>
      <c r="B131" s="7" t="s">
        <v>171</v>
      </c>
      <c r="C131" s="1">
        <v>858.6</v>
      </c>
      <c r="D131" s="7">
        <v>8632376.2599999998</v>
      </c>
      <c r="E131" s="32">
        <v>-1212377.896382584</v>
      </c>
      <c r="F131" s="7">
        <f t="shared" si="10"/>
        <v>7419998.3636174155</v>
      </c>
      <c r="G131" s="7">
        <v>2813131.0870960001</v>
      </c>
      <c r="H131" s="7">
        <v>292870.7</v>
      </c>
      <c r="I131" s="7">
        <f t="shared" si="11"/>
        <v>4313996.5765214153</v>
      </c>
      <c r="J131" s="7">
        <v>0</v>
      </c>
      <c r="K131" s="14">
        <f t="shared" si="12"/>
        <v>8641.9734027689447</v>
      </c>
      <c r="L131" s="1">
        <v>838.3</v>
      </c>
      <c r="M131" s="7">
        <v>8672831.6799999997</v>
      </c>
      <c r="N131" s="32">
        <v>-579969.12675260974</v>
      </c>
      <c r="O131" s="7">
        <f t="shared" si="13"/>
        <v>8092863</v>
      </c>
      <c r="P131" s="7">
        <v>2813131.09</v>
      </c>
      <c r="Q131" s="7">
        <v>275696.53999999998</v>
      </c>
      <c r="R131" s="7">
        <f t="shared" si="14"/>
        <v>5004035.37</v>
      </c>
      <c r="S131" s="7">
        <v>0</v>
      </c>
      <c r="T131" s="14">
        <f t="shared" si="15"/>
        <v>9653.8983657401895</v>
      </c>
      <c r="U131" s="1">
        <f t="shared" si="18"/>
        <v>-20.300000000000068</v>
      </c>
      <c r="V131" s="7">
        <f t="shared" si="18"/>
        <v>40455.419999999925</v>
      </c>
      <c r="W131" s="7">
        <f t="shared" si="18"/>
        <v>632408.76962997427</v>
      </c>
      <c r="X131" s="7">
        <f t="shared" si="18"/>
        <v>672864.63638258446</v>
      </c>
      <c r="Y131" s="7">
        <f t="shared" si="18"/>
        <v>2.9039997607469559E-3</v>
      </c>
      <c r="Z131" s="7">
        <f t="shared" si="18"/>
        <v>-17174.160000000033</v>
      </c>
      <c r="AA131" s="7">
        <f t="shared" si="18"/>
        <v>690038.79347858485</v>
      </c>
      <c r="AB131" s="7">
        <f t="shared" si="18"/>
        <v>0</v>
      </c>
      <c r="AC131" s="14">
        <f t="shared" si="18"/>
        <v>1011.9249629712449</v>
      </c>
    </row>
    <row r="132" spans="1:29" x14ac:dyDescent="0.35">
      <c r="A132" s="7" t="s">
        <v>170</v>
      </c>
      <c r="B132" s="7" t="s">
        <v>170</v>
      </c>
      <c r="C132" s="1">
        <v>643.6</v>
      </c>
      <c r="D132" s="7">
        <v>6727584.8099999996</v>
      </c>
      <c r="E132" s="32">
        <v>-944858.6199234121</v>
      </c>
      <c r="F132" s="7">
        <f t="shared" si="10"/>
        <v>5782726.1900765877</v>
      </c>
      <c r="G132" s="7">
        <v>3999406.063786</v>
      </c>
      <c r="H132" s="7">
        <v>706683.06</v>
      </c>
      <c r="I132" s="7">
        <f t="shared" si="11"/>
        <v>1076637.0662905877</v>
      </c>
      <c r="J132" s="7">
        <v>0</v>
      </c>
      <c r="K132" s="14">
        <f t="shared" si="12"/>
        <v>8984.9692201314283</v>
      </c>
      <c r="L132" s="1">
        <v>637.6</v>
      </c>
      <c r="M132" s="7">
        <v>6836120.54</v>
      </c>
      <c r="N132" s="32">
        <v>-457144.67964393599</v>
      </c>
      <c r="O132" s="7">
        <f t="shared" si="13"/>
        <v>6378976</v>
      </c>
      <c r="P132" s="7">
        <v>3999406.06</v>
      </c>
      <c r="Q132" s="7">
        <v>665242.62</v>
      </c>
      <c r="R132" s="7">
        <f t="shared" si="14"/>
        <v>1714327.3199999998</v>
      </c>
      <c r="S132" s="7">
        <v>0</v>
      </c>
      <c r="T132" s="14">
        <f t="shared" si="15"/>
        <v>10004.667503136763</v>
      </c>
      <c r="U132" s="1">
        <f t="shared" si="18"/>
        <v>-6</v>
      </c>
      <c r="V132" s="7">
        <f t="shared" si="18"/>
        <v>108535.73000000045</v>
      </c>
      <c r="W132" s="7">
        <f t="shared" si="18"/>
        <v>487713.94027947611</v>
      </c>
      <c r="X132" s="7">
        <f t="shared" si="18"/>
        <v>596249.80992341228</v>
      </c>
      <c r="Y132" s="7">
        <f t="shared" si="18"/>
        <v>-3.785999957472086E-3</v>
      </c>
      <c r="Z132" s="7">
        <f t="shared" si="18"/>
        <v>-41440.440000000061</v>
      </c>
      <c r="AA132" s="7">
        <f t="shared" si="18"/>
        <v>637690.25370941218</v>
      </c>
      <c r="AB132" s="7">
        <f t="shared" si="18"/>
        <v>0</v>
      </c>
      <c r="AC132" s="14">
        <f t="shared" si="18"/>
        <v>1019.6982830053348</v>
      </c>
    </row>
    <row r="133" spans="1:29" x14ac:dyDescent="0.35">
      <c r="A133" s="7" t="s">
        <v>172</v>
      </c>
      <c r="B133" s="7" t="s">
        <v>173</v>
      </c>
      <c r="C133" s="1">
        <v>599</v>
      </c>
      <c r="D133" s="7">
        <v>6067216.6699999999</v>
      </c>
      <c r="E133" s="32">
        <v>-852112.92484509316</v>
      </c>
      <c r="F133" s="7">
        <f t="shared" ref="F133:F181" si="19">D133+E133</f>
        <v>5215103.745154907</v>
      </c>
      <c r="G133" s="7">
        <v>2174627.25</v>
      </c>
      <c r="H133" s="7">
        <v>229379.49</v>
      </c>
      <c r="I133" s="7">
        <f t="shared" ref="I133:I181" si="20">F133-G133-H133</f>
        <v>2811097.0051549068</v>
      </c>
      <c r="J133" s="7">
        <v>0</v>
      </c>
      <c r="K133" s="14">
        <f t="shared" ref="K133:K181" si="21">F133/C133</f>
        <v>8706.3501588562722</v>
      </c>
      <c r="L133" s="1">
        <v>596.6</v>
      </c>
      <c r="M133" s="7">
        <v>6199701.1600000001</v>
      </c>
      <c r="N133" s="32">
        <v>-414586.07759955304</v>
      </c>
      <c r="O133" s="7">
        <f t="shared" ref="O133:O181" si="22">ROUND(M133+N133,0)</f>
        <v>5785115</v>
      </c>
      <c r="P133" s="7">
        <v>2174627.25</v>
      </c>
      <c r="Q133" s="7">
        <v>215928.49</v>
      </c>
      <c r="R133" s="7">
        <f t="shared" ref="R133:R181" si="23">O133-P133-Q133</f>
        <v>3394559.26</v>
      </c>
      <c r="S133" s="7">
        <v>0</v>
      </c>
      <c r="T133" s="14">
        <f t="shared" ref="T133:T181" si="24">O133/L133</f>
        <v>9696.8069057995308</v>
      </c>
      <c r="U133" s="1">
        <f t="shared" si="18"/>
        <v>-2.3999999999999773</v>
      </c>
      <c r="V133" s="7">
        <f t="shared" si="18"/>
        <v>132484.49000000022</v>
      </c>
      <c r="W133" s="7">
        <f t="shared" si="18"/>
        <v>437526.84724554012</v>
      </c>
      <c r="X133" s="7">
        <f t="shared" si="18"/>
        <v>570011.254845093</v>
      </c>
      <c r="Y133" s="7">
        <f t="shared" si="18"/>
        <v>0</v>
      </c>
      <c r="Z133" s="7">
        <f t="shared" si="18"/>
        <v>-13451</v>
      </c>
      <c r="AA133" s="7">
        <f t="shared" si="18"/>
        <v>583462.254845093</v>
      </c>
      <c r="AB133" s="7">
        <f t="shared" si="18"/>
        <v>0</v>
      </c>
      <c r="AC133" s="14">
        <f t="shared" si="18"/>
        <v>990.45674694325862</v>
      </c>
    </row>
    <row r="134" spans="1:29" x14ac:dyDescent="0.35">
      <c r="A134" s="7" t="s">
        <v>172</v>
      </c>
      <c r="B134" s="7" t="s">
        <v>174</v>
      </c>
      <c r="C134" s="1">
        <v>320.5</v>
      </c>
      <c r="D134" s="7">
        <v>3670045.54</v>
      </c>
      <c r="E134" s="32">
        <v>-515441.16676553263</v>
      </c>
      <c r="F134" s="7">
        <f t="shared" si="19"/>
        <v>3154604.3732344676</v>
      </c>
      <c r="G134" s="7">
        <v>926875.44293399993</v>
      </c>
      <c r="H134" s="7">
        <v>95680.76</v>
      </c>
      <c r="I134" s="7">
        <f t="shared" si="20"/>
        <v>2132048.1703004679</v>
      </c>
      <c r="J134" s="7">
        <v>0</v>
      </c>
      <c r="K134" s="14">
        <f t="shared" si="21"/>
        <v>9842.7593548657333</v>
      </c>
      <c r="L134" s="1">
        <v>318</v>
      </c>
      <c r="M134" s="7">
        <v>3743657.86</v>
      </c>
      <c r="N134" s="32">
        <v>-250345.68408973707</v>
      </c>
      <c r="O134" s="7">
        <f t="shared" si="22"/>
        <v>3493312</v>
      </c>
      <c r="P134" s="7">
        <v>926875.44</v>
      </c>
      <c r="Q134" s="7">
        <v>90069.96</v>
      </c>
      <c r="R134" s="7">
        <f t="shared" si="23"/>
        <v>2476366.6</v>
      </c>
      <c r="S134" s="7">
        <v>0</v>
      </c>
      <c r="T134" s="14">
        <f t="shared" si="24"/>
        <v>10985.25786163522</v>
      </c>
      <c r="U134" s="1">
        <f t="shared" si="18"/>
        <v>-2.5</v>
      </c>
      <c r="V134" s="7">
        <f t="shared" si="18"/>
        <v>73612.319999999832</v>
      </c>
      <c r="W134" s="7">
        <f t="shared" si="18"/>
        <v>265095.48267579556</v>
      </c>
      <c r="X134" s="7">
        <f t="shared" si="18"/>
        <v>338707.62676553242</v>
      </c>
      <c r="Y134" s="7">
        <f t="shared" si="18"/>
        <v>-2.933999989181757E-3</v>
      </c>
      <c r="Z134" s="7">
        <f t="shared" si="18"/>
        <v>-5610.7999999999884</v>
      </c>
      <c r="AA134" s="7">
        <f t="shared" si="18"/>
        <v>344318.42969953222</v>
      </c>
      <c r="AB134" s="7">
        <f t="shared" si="18"/>
        <v>0</v>
      </c>
      <c r="AC134" s="14">
        <f t="shared" si="18"/>
        <v>1142.498506769487</v>
      </c>
    </row>
    <row r="135" spans="1:29" x14ac:dyDescent="0.35">
      <c r="A135" s="7" t="s">
        <v>175</v>
      </c>
      <c r="B135" s="7" t="s">
        <v>176</v>
      </c>
      <c r="C135" s="1">
        <v>1672.5</v>
      </c>
      <c r="D135" s="7">
        <v>20174027.370000001</v>
      </c>
      <c r="E135" s="32">
        <v>-2833350.183974172</v>
      </c>
      <c r="F135" s="7">
        <f t="shared" si="19"/>
        <v>17340677.186025828</v>
      </c>
      <c r="G135" s="7">
        <v>14282820.59216</v>
      </c>
      <c r="H135" s="7">
        <v>487403.03</v>
      </c>
      <c r="I135" s="7">
        <f t="shared" si="20"/>
        <v>2570453.5638658283</v>
      </c>
      <c r="J135" s="7">
        <v>0</v>
      </c>
      <c r="K135" s="14">
        <f t="shared" si="21"/>
        <v>10368.117898969105</v>
      </c>
      <c r="L135" s="1">
        <v>1659.5</v>
      </c>
      <c r="M135" s="7">
        <v>20530384.48</v>
      </c>
      <c r="N135" s="32">
        <v>-1372906.7504237476</v>
      </c>
      <c r="O135" s="7">
        <f t="shared" si="22"/>
        <v>19157478</v>
      </c>
      <c r="P135" s="7">
        <v>14282820.59</v>
      </c>
      <c r="Q135" s="7">
        <v>458821.34</v>
      </c>
      <c r="R135" s="7">
        <f t="shared" si="23"/>
        <v>4415836.07</v>
      </c>
      <c r="S135" s="7">
        <v>0</v>
      </c>
      <c r="T135" s="14">
        <f t="shared" si="24"/>
        <v>11544.126544139801</v>
      </c>
      <c r="U135" s="1">
        <f t="shared" si="18"/>
        <v>-13</v>
      </c>
      <c r="V135" s="7">
        <f t="shared" si="18"/>
        <v>356357.1099999994</v>
      </c>
      <c r="W135" s="7">
        <f t="shared" si="18"/>
        <v>1460443.4335504244</v>
      </c>
      <c r="X135" s="7">
        <f t="shared" si="18"/>
        <v>1816800.8139741719</v>
      </c>
      <c r="Y135" s="7">
        <f t="shared" si="18"/>
        <v>-2.1599996834993362E-3</v>
      </c>
      <c r="Z135" s="7">
        <f t="shared" si="18"/>
        <v>-28581.690000000002</v>
      </c>
      <c r="AA135" s="7">
        <f t="shared" si="18"/>
        <v>1845382.506134172</v>
      </c>
      <c r="AB135" s="7">
        <f t="shared" si="18"/>
        <v>0</v>
      </c>
      <c r="AC135" s="14">
        <f t="shared" si="18"/>
        <v>1176.0086451706957</v>
      </c>
    </row>
    <row r="136" spans="1:29" x14ac:dyDescent="0.35">
      <c r="A136" s="7" t="s">
        <v>177</v>
      </c>
      <c r="B136" s="7" t="s">
        <v>178</v>
      </c>
      <c r="C136" s="1">
        <v>193.5</v>
      </c>
      <c r="D136" s="7">
        <v>2875782.15</v>
      </c>
      <c r="E136" s="32">
        <v>-403890.49416522821</v>
      </c>
      <c r="F136" s="7">
        <f t="shared" si="19"/>
        <v>2471891.6558347717</v>
      </c>
      <c r="G136" s="7">
        <v>442537.31699999998</v>
      </c>
      <c r="H136" s="7">
        <v>69963.990000000005</v>
      </c>
      <c r="I136" s="7">
        <f t="shared" si="20"/>
        <v>1959390.3488347717</v>
      </c>
      <c r="J136" s="7">
        <v>0</v>
      </c>
      <c r="K136" s="14">
        <f t="shared" si="21"/>
        <v>12774.633880283058</v>
      </c>
      <c r="L136" s="1">
        <v>190.5</v>
      </c>
      <c r="M136" s="7">
        <v>2925765.83</v>
      </c>
      <c r="N136" s="32">
        <v>-195651.65289910533</v>
      </c>
      <c r="O136" s="7">
        <f t="shared" si="22"/>
        <v>2730114</v>
      </c>
      <c r="P136" s="7">
        <v>442537.32</v>
      </c>
      <c r="Q136" s="7">
        <v>65861.240000000005</v>
      </c>
      <c r="R136" s="7">
        <f t="shared" si="23"/>
        <v>2221715.44</v>
      </c>
      <c r="S136" s="7">
        <v>0</v>
      </c>
      <c r="T136" s="14">
        <f t="shared" si="24"/>
        <v>14331.307086614173</v>
      </c>
      <c r="U136" s="1">
        <f t="shared" si="18"/>
        <v>-3</v>
      </c>
      <c r="V136" s="7">
        <f t="shared" si="18"/>
        <v>49983.680000000168</v>
      </c>
      <c r="W136" s="7">
        <f t="shared" si="18"/>
        <v>208238.84126612288</v>
      </c>
      <c r="X136" s="7">
        <f t="shared" si="18"/>
        <v>258222.34416522831</v>
      </c>
      <c r="Y136" s="7">
        <f t="shared" si="18"/>
        <v>3.0000000260770321E-3</v>
      </c>
      <c r="Z136" s="7">
        <f t="shared" si="18"/>
        <v>-4102.75</v>
      </c>
      <c r="AA136" s="7">
        <f t="shared" si="18"/>
        <v>262325.09116522828</v>
      </c>
      <c r="AB136" s="7">
        <f t="shared" si="18"/>
        <v>0</v>
      </c>
      <c r="AC136" s="14">
        <f t="shared" si="18"/>
        <v>1556.6732063311156</v>
      </c>
    </row>
    <row r="137" spans="1:29" x14ac:dyDescent="0.35">
      <c r="A137" s="7" t="s">
        <v>177</v>
      </c>
      <c r="B137" s="7" t="s">
        <v>179</v>
      </c>
      <c r="C137" s="1">
        <v>1534.6</v>
      </c>
      <c r="D137" s="7">
        <v>14467653.48</v>
      </c>
      <c r="E137" s="32">
        <v>-2031915.9827348134</v>
      </c>
      <c r="F137" s="7">
        <f t="shared" si="19"/>
        <v>12435737.497265186</v>
      </c>
      <c r="G137" s="7">
        <v>1732188.8099449999</v>
      </c>
      <c r="H137" s="7">
        <v>252211.1</v>
      </c>
      <c r="I137" s="7">
        <f t="shared" si="20"/>
        <v>10451337.587320186</v>
      </c>
      <c r="J137" s="7">
        <v>0</v>
      </c>
      <c r="K137" s="14">
        <f t="shared" si="21"/>
        <v>8103.5693322463094</v>
      </c>
      <c r="L137" s="1">
        <v>1533</v>
      </c>
      <c r="M137" s="7">
        <v>14813862.6</v>
      </c>
      <c r="N137" s="32">
        <v>-990631.81126503134</v>
      </c>
      <c r="O137" s="7">
        <f t="shared" si="22"/>
        <v>13823231</v>
      </c>
      <c r="P137" s="7">
        <v>1732188.81</v>
      </c>
      <c r="Q137" s="7">
        <v>237421.25</v>
      </c>
      <c r="R137" s="7">
        <f t="shared" si="23"/>
        <v>11853620.939999999</v>
      </c>
      <c r="S137" s="7">
        <v>0</v>
      </c>
      <c r="T137" s="14">
        <f t="shared" si="24"/>
        <v>9017.1108936725377</v>
      </c>
      <c r="U137" s="1">
        <f t="shared" si="18"/>
        <v>-1.5999999999999091</v>
      </c>
      <c r="V137" s="7">
        <f t="shared" si="18"/>
        <v>346209.11999999918</v>
      </c>
      <c r="W137" s="7">
        <f t="shared" si="18"/>
        <v>1041284.171469782</v>
      </c>
      <c r="X137" s="7">
        <f t="shared" si="18"/>
        <v>1387493.5027348138</v>
      </c>
      <c r="Y137" s="7">
        <f t="shared" si="18"/>
        <v>5.5000185966491699E-5</v>
      </c>
      <c r="Z137" s="7">
        <f t="shared" si="18"/>
        <v>-14789.850000000006</v>
      </c>
      <c r="AA137" s="7">
        <f t="shared" si="18"/>
        <v>1402283.3526798133</v>
      </c>
      <c r="AB137" s="7">
        <f t="shared" si="18"/>
        <v>0</v>
      </c>
      <c r="AC137" s="14">
        <f t="shared" si="18"/>
        <v>913.54156142622833</v>
      </c>
    </row>
    <row r="138" spans="1:29" x14ac:dyDescent="0.35">
      <c r="A138" s="7" t="s">
        <v>177</v>
      </c>
      <c r="B138" s="7" t="s">
        <v>180</v>
      </c>
      <c r="C138" s="1">
        <v>291.8</v>
      </c>
      <c r="D138" s="7">
        <v>3453087.01</v>
      </c>
      <c r="E138" s="32">
        <v>-484970.33019849239</v>
      </c>
      <c r="F138" s="7">
        <f t="shared" si="19"/>
        <v>2968116.6798015074</v>
      </c>
      <c r="G138" s="7">
        <v>652584.32444</v>
      </c>
      <c r="H138" s="7">
        <v>96433.64</v>
      </c>
      <c r="I138" s="7">
        <f t="shared" si="20"/>
        <v>2219098.7153615071</v>
      </c>
      <c r="J138" s="7">
        <v>0</v>
      </c>
      <c r="K138" s="14">
        <f t="shared" si="21"/>
        <v>10171.750102129909</v>
      </c>
      <c r="L138" s="1">
        <v>289.60000000000002</v>
      </c>
      <c r="M138" s="7">
        <v>3522002.7</v>
      </c>
      <c r="N138" s="32">
        <v>-235523.17232787964</v>
      </c>
      <c r="O138" s="7">
        <f t="shared" si="22"/>
        <v>3286480</v>
      </c>
      <c r="P138" s="7">
        <v>652584.31999999995</v>
      </c>
      <c r="Q138" s="7">
        <v>90778.69</v>
      </c>
      <c r="R138" s="7">
        <f t="shared" si="23"/>
        <v>2543116.9900000002</v>
      </c>
      <c r="S138" s="7">
        <v>0</v>
      </c>
      <c r="T138" s="14">
        <f t="shared" si="24"/>
        <v>11348.342541436463</v>
      </c>
      <c r="U138" s="1">
        <f t="shared" si="18"/>
        <v>-2.1999999999999886</v>
      </c>
      <c r="V138" s="7">
        <f t="shared" si="18"/>
        <v>68915.69000000041</v>
      </c>
      <c r="W138" s="7">
        <f t="shared" si="18"/>
        <v>249447.15787061275</v>
      </c>
      <c r="X138" s="7">
        <f t="shared" si="18"/>
        <v>318363.32019849261</v>
      </c>
      <c r="Y138" s="7">
        <f t="shared" si="18"/>
        <v>-4.4400000479072332E-3</v>
      </c>
      <c r="Z138" s="7">
        <f t="shared" si="18"/>
        <v>-5654.9499999999971</v>
      </c>
      <c r="AA138" s="7">
        <f t="shared" si="18"/>
        <v>324018.27463849308</v>
      </c>
      <c r="AB138" s="7">
        <f t="shared" si="18"/>
        <v>0</v>
      </c>
      <c r="AC138" s="14">
        <f t="shared" si="18"/>
        <v>1176.5924393065543</v>
      </c>
    </row>
    <row r="139" spans="1:29" x14ac:dyDescent="0.35">
      <c r="A139" s="7" t="s">
        <v>177</v>
      </c>
      <c r="B139" s="7" t="s">
        <v>181</v>
      </c>
      <c r="C139" s="1">
        <v>232.8</v>
      </c>
      <c r="D139" s="7">
        <v>3093370.92</v>
      </c>
      <c r="E139" s="32">
        <v>-434449.84506741818</v>
      </c>
      <c r="F139" s="7">
        <f t="shared" si="19"/>
        <v>2658921.0749325817</v>
      </c>
      <c r="G139" s="7">
        <v>337023.80394900002</v>
      </c>
      <c r="H139" s="7">
        <v>49360.71</v>
      </c>
      <c r="I139" s="7">
        <f t="shared" si="20"/>
        <v>2272536.5609835819</v>
      </c>
      <c r="J139" s="7">
        <v>0</v>
      </c>
      <c r="K139" s="14">
        <f t="shared" si="21"/>
        <v>11421.482280638238</v>
      </c>
      <c r="L139" s="1">
        <v>225.6</v>
      </c>
      <c r="M139" s="7">
        <v>3123073.68</v>
      </c>
      <c r="N139" s="32">
        <v>-208846.01267548866</v>
      </c>
      <c r="O139" s="7">
        <f t="shared" si="22"/>
        <v>2914228</v>
      </c>
      <c r="P139" s="7">
        <v>337023.8</v>
      </c>
      <c r="Q139" s="7">
        <v>46466.16</v>
      </c>
      <c r="R139" s="7">
        <f t="shared" si="23"/>
        <v>2530738.04</v>
      </c>
      <c r="S139" s="7">
        <v>0</v>
      </c>
      <c r="T139" s="14">
        <f t="shared" si="24"/>
        <v>12917.67730496454</v>
      </c>
      <c r="U139" s="1">
        <f t="shared" si="18"/>
        <v>-7.2000000000000171</v>
      </c>
      <c r="V139" s="7">
        <f t="shared" si="18"/>
        <v>29702.760000000242</v>
      </c>
      <c r="W139" s="7">
        <f t="shared" si="18"/>
        <v>225603.83239192952</v>
      </c>
      <c r="X139" s="7">
        <f t="shared" si="18"/>
        <v>255306.92506741825</v>
      </c>
      <c r="Y139" s="7">
        <f t="shared" si="18"/>
        <v>-3.949000034481287E-3</v>
      </c>
      <c r="Z139" s="7">
        <f t="shared" si="18"/>
        <v>-2894.5499999999956</v>
      </c>
      <c r="AA139" s="7">
        <f t="shared" si="18"/>
        <v>258201.4790164181</v>
      </c>
      <c r="AB139" s="7">
        <f t="shared" si="18"/>
        <v>0</v>
      </c>
      <c r="AC139" s="14">
        <f t="shared" si="18"/>
        <v>1496.1950243263018</v>
      </c>
    </row>
    <row r="140" spans="1:29" x14ac:dyDescent="0.35">
      <c r="A140" s="7" t="s">
        <v>182</v>
      </c>
      <c r="B140" s="7" t="s">
        <v>183</v>
      </c>
      <c r="C140" s="1">
        <v>16258.2</v>
      </c>
      <c r="D140" s="7">
        <v>156985056.38999999</v>
      </c>
      <c r="E140" s="32">
        <v>-22047835.578196809</v>
      </c>
      <c r="F140" s="7">
        <f t="shared" si="19"/>
        <v>134937220.81180316</v>
      </c>
      <c r="G140" s="7">
        <v>29315362.509</v>
      </c>
      <c r="H140" s="7">
        <v>2307513.36</v>
      </c>
      <c r="I140" s="7">
        <f t="shared" si="20"/>
        <v>103314344.94280316</v>
      </c>
      <c r="J140" s="7">
        <v>0</v>
      </c>
      <c r="K140" s="14">
        <f t="shared" si="21"/>
        <v>8299.640846576076</v>
      </c>
      <c r="L140" s="1">
        <v>15845.6</v>
      </c>
      <c r="M140" s="7">
        <v>156707339.52000001</v>
      </c>
      <c r="N140" s="32">
        <v>-10479324.655490045</v>
      </c>
      <c r="O140" s="7">
        <f t="shared" si="22"/>
        <v>146228015</v>
      </c>
      <c r="P140" s="7">
        <v>29315362.510000002</v>
      </c>
      <c r="Q140" s="7">
        <v>2172198.98</v>
      </c>
      <c r="R140" s="7">
        <f t="shared" si="23"/>
        <v>114740453.50999999</v>
      </c>
      <c r="S140" s="7">
        <v>0</v>
      </c>
      <c r="T140" s="14">
        <f t="shared" si="24"/>
        <v>9228.3040717927997</v>
      </c>
      <c r="U140" s="1">
        <f t="shared" si="18"/>
        <v>-412.60000000000036</v>
      </c>
      <c r="V140" s="7">
        <f t="shared" si="18"/>
        <v>-277716.86999997497</v>
      </c>
      <c r="W140" s="7">
        <f t="shared" si="18"/>
        <v>11568510.922706764</v>
      </c>
      <c r="X140" s="7">
        <f t="shared" si="18"/>
        <v>11290794.188196838</v>
      </c>
      <c r="Y140" s="7">
        <f t="shared" si="18"/>
        <v>1.0000020265579224E-3</v>
      </c>
      <c r="Z140" s="7">
        <f t="shared" si="18"/>
        <v>-135314.37999999989</v>
      </c>
      <c r="AA140" s="7">
        <f t="shared" si="18"/>
        <v>11426108.567196831</v>
      </c>
      <c r="AB140" s="7">
        <f t="shared" si="18"/>
        <v>0</v>
      </c>
      <c r="AC140" s="14">
        <f t="shared" si="18"/>
        <v>928.66322521672373</v>
      </c>
    </row>
    <row r="141" spans="1:29" x14ac:dyDescent="0.35">
      <c r="A141" s="7" t="s">
        <v>182</v>
      </c>
      <c r="B141" s="7" t="s">
        <v>184</v>
      </c>
      <c r="C141" s="1">
        <v>10418.6</v>
      </c>
      <c r="D141" s="7">
        <v>92820619.370000005</v>
      </c>
      <c r="E141" s="32">
        <v>-13036232.882268867</v>
      </c>
      <c r="F141" s="7">
        <f t="shared" si="19"/>
        <v>79784386.487731144</v>
      </c>
      <c r="G141" s="7">
        <v>20924986.607999999</v>
      </c>
      <c r="H141" s="7">
        <v>1989677.2</v>
      </c>
      <c r="I141" s="7">
        <f t="shared" si="20"/>
        <v>56869722.679731146</v>
      </c>
      <c r="J141" s="7">
        <v>0</v>
      </c>
      <c r="K141" s="14">
        <f t="shared" si="21"/>
        <v>7657.8798003312477</v>
      </c>
      <c r="L141" s="1">
        <v>10548.6</v>
      </c>
      <c r="M141" s="7">
        <v>96319294.150000006</v>
      </c>
      <c r="N141" s="32">
        <v>-6441058.5814117007</v>
      </c>
      <c r="O141" s="7">
        <f t="shared" si="22"/>
        <v>89878236</v>
      </c>
      <c r="P141" s="7">
        <v>20924986.609999999</v>
      </c>
      <c r="Q141" s="7">
        <v>1873000.99</v>
      </c>
      <c r="R141" s="7">
        <f t="shared" si="23"/>
        <v>67080248.399999999</v>
      </c>
      <c r="S141" s="7">
        <v>0</v>
      </c>
      <c r="T141" s="14">
        <f t="shared" si="24"/>
        <v>8520.3947443262605</v>
      </c>
      <c r="U141" s="1">
        <f t="shared" si="18"/>
        <v>130</v>
      </c>
      <c r="V141" s="7">
        <f t="shared" si="18"/>
        <v>3498674.7800000012</v>
      </c>
      <c r="W141" s="7">
        <f t="shared" si="18"/>
        <v>6595174.3008571658</v>
      </c>
      <c r="X141" s="7">
        <f t="shared" si="18"/>
        <v>10093849.512268856</v>
      </c>
      <c r="Y141" s="7">
        <f t="shared" si="18"/>
        <v>2.0000003278255463E-3</v>
      </c>
      <c r="Z141" s="7">
        <f t="shared" si="18"/>
        <v>-116676.20999999996</v>
      </c>
      <c r="AA141" s="7">
        <f t="shared" si="18"/>
        <v>10210525.720268853</v>
      </c>
      <c r="AB141" s="7">
        <f t="shared" si="18"/>
        <v>0</v>
      </c>
      <c r="AC141" s="14">
        <f t="shared" si="18"/>
        <v>862.5149439950128</v>
      </c>
    </row>
    <row r="142" spans="1:29" x14ac:dyDescent="0.35">
      <c r="A142" s="7" t="s">
        <v>185</v>
      </c>
      <c r="B142" s="7" t="s">
        <v>186</v>
      </c>
      <c r="C142" s="1">
        <v>718.9</v>
      </c>
      <c r="D142" s="7">
        <v>6952189.4900000002</v>
      </c>
      <c r="E142" s="32">
        <v>-976403.32340417593</v>
      </c>
      <c r="F142" s="7">
        <f t="shared" si="19"/>
        <v>5975786.1665958241</v>
      </c>
      <c r="G142" s="7">
        <v>3428088.8884070003</v>
      </c>
      <c r="H142" s="7">
        <v>113633.96</v>
      </c>
      <c r="I142" s="7">
        <f t="shared" si="20"/>
        <v>2434063.3181888238</v>
      </c>
      <c r="J142" s="7">
        <v>0</v>
      </c>
      <c r="K142" s="14">
        <f t="shared" si="21"/>
        <v>8312.4025130001737</v>
      </c>
      <c r="L142" s="1">
        <v>715.2</v>
      </c>
      <c r="M142" s="7">
        <v>7091013.8899999997</v>
      </c>
      <c r="N142" s="32">
        <v>-474189.89383337437</v>
      </c>
      <c r="O142" s="7">
        <f t="shared" si="22"/>
        <v>6616824</v>
      </c>
      <c r="P142" s="7">
        <v>3428088.89</v>
      </c>
      <c r="Q142" s="7">
        <v>106970.37</v>
      </c>
      <c r="R142" s="7">
        <f t="shared" si="23"/>
        <v>3081764.7399999998</v>
      </c>
      <c r="S142" s="7">
        <v>0</v>
      </c>
      <c r="T142" s="14">
        <f t="shared" si="24"/>
        <v>9251.7114093959717</v>
      </c>
      <c r="U142" s="1">
        <f t="shared" si="18"/>
        <v>-3.6999999999999318</v>
      </c>
      <c r="V142" s="7">
        <f t="shared" si="18"/>
        <v>138824.39999999944</v>
      </c>
      <c r="W142" s="7">
        <f t="shared" si="18"/>
        <v>502213.42957080156</v>
      </c>
      <c r="X142" s="7">
        <f t="shared" si="18"/>
        <v>641037.83340417594</v>
      </c>
      <c r="Y142" s="7">
        <f t="shared" si="18"/>
        <v>1.5929997898638248E-3</v>
      </c>
      <c r="Z142" s="7">
        <f t="shared" si="18"/>
        <v>-6663.5900000000111</v>
      </c>
      <c r="AA142" s="7">
        <f t="shared" si="18"/>
        <v>647701.421811176</v>
      </c>
      <c r="AB142" s="7">
        <f t="shared" si="18"/>
        <v>0</v>
      </c>
      <c r="AC142" s="14">
        <f t="shared" si="18"/>
        <v>939.308896395798</v>
      </c>
    </row>
    <row r="143" spans="1:29" x14ac:dyDescent="0.35">
      <c r="A143" s="7" t="s">
        <v>185</v>
      </c>
      <c r="B143" s="7" t="s">
        <v>187</v>
      </c>
      <c r="C143" s="1">
        <v>489.2</v>
      </c>
      <c r="D143" s="7">
        <v>4823860.42</v>
      </c>
      <c r="E143" s="32">
        <v>-677489.20717721456</v>
      </c>
      <c r="F143" s="7">
        <f t="shared" si="19"/>
        <v>4146371.2128227856</v>
      </c>
      <c r="G143" s="7">
        <v>643918.07041200006</v>
      </c>
      <c r="H143" s="7">
        <v>80251.539999999994</v>
      </c>
      <c r="I143" s="7">
        <f t="shared" si="20"/>
        <v>3422201.6024107854</v>
      </c>
      <c r="J143" s="7">
        <v>0</v>
      </c>
      <c r="K143" s="14">
        <f t="shared" si="21"/>
        <v>8475.8201406843527</v>
      </c>
      <c r="L143" s="1">
        <v>501.3</v>
      </c>
      <c r="M143" s="7">
        <v>5059207.1900000004</v>
      </c>
      <c r="N143" s="32">
        <v>-338319.02708445332</v>
      </c>
      <c r="O143" s="7">
        <f t="shared" si="22"/>
        <v>4720888</v>
      </c>
      <c r="P143" s="7">
        <v>643918.06999999995</v>
      </c>
      <c r="Q143" s="7">
        <v>75545.53</v>
      </c>
      <c r="R143" s="7">
        <f t="shared" si="23"/>
        <v>4001424.4000000004</v>
      </c>
      <c r="S143" s="7">
        <v>0</v>
      </c>
      <c r="T143" s="14">
        <f t="shared" si="24"/>
        <v>9417.2910432874523</v>
      </c>
      <c r="U143" s="1">
        <f t="shared" si="18"/>
        <v>12.100000000000023</v>
      </c>
      <c r="V143" s="7">
        <f t="shared" si="18"/>
        <v>235346.77000000048</v>
      </c>
      <c r="W143" s="7">
        <f t="shared" si="18"/>
        <v>339170.18009276123</v>
      </c>
      <c r="X143" s="7">
        <f t="shared" si="18"/>
        <v>574516.7871772144</v>
      </c>
      <c r="Y143" s="7">
        <f t="shared" si="18"/>
        <v>-4.1200011037290096E-4</v>
      </c>
      <c r="Z143" s="7">
        <f t="shared" si="18"/>
        <v>-4706.0099999999948</v>
      </c>
      <c r="AA143" s="7">
        <f t="shared" si="18"/>
        <v>579222.79758921498</v>
      </c>
      <c r="AB143" s="7">
        <f t="shared" si="18"/>
        <v>0</v>
      </c>
      <c r="AC143" s="14">
        <f t="shared" si="18"/>
        <v>941.4709026030996</v>
      </c>
    </row>
    <row r="144" spans="1:29" x14ac:dyDescent="0.35">
      <c r="A144" s="7" t="s">
        <v>188</v>
      </c>
      <c r="B144" s="7" t="s">
        <v>189</v>
      </c>
      <c r="C144" s="1">
        <v>445</v>
      </c>
      <c r="D144" s="7">
        <v>4687447.78</v>
      </c>
      <c r="E144" s="32">
        <v>-658330.67370485701</v>
      </c>
      <c r="F144" s="7">
        <f t="shared" si="19"/>
        <v>4029117.1062951433</v>
      </c>
      <c r="G144" s="7">
        <v>1546138.779264</v>
      </c>
      <c r="H144" s="7">
        <v>189343.97</v>
      </c>
      <c r="I144" s="7">
        <f t="shared" si="20"/>
        <v>2293634.3570311428</v>
      </c>
      <c r="J144" s="7">
        <v>0</v>
      </c>
      <c r="K144" s="14">
        <f t="shared" si="21"/>
        <v>9054.1957444834679</v>
      </c>
      <c r="L144" s="1">
        <v>446.5</v>
      </c>
      <c r="M144" s="7">
        <v>4812681.88</v>
      </c>
      <c r="N144" s="32">
        <v>-321833.40000917763</v>
      </c>
      <c r="O144" s="7">
        <f t="shared" si="22"/>
        <v>4490848</v>
      </c>
      <c r="P144" s="7">
        <v>1546138.78</v>
      </c>
      <c r="Q144" s="7">
        <v>178240.7</v>
      </c>
      <c r="R144" s="7">
        <f t="shared" si="23"/>
        <v>2766468.5199999996</v>
      </c>
      <c r="S144" s="7">
        <v>0</v>
      </c>
      <c r="T144" s="14">
        <f t="shared" si="24"/>
        <v>10057.890257558791</v>
      </c>
      <c r="U144" s="1">
        <f t="shared" si="18"/>
        <v>1.5</v>
      </c>
      <c r="V144" s="7">
        <f t="shared" si="18"/>
        <v>125234.09999999963</v>
      </c>
      <c r="W144" s="7">
        <f t="shared" si="18"/>
        <v>336497.27369567938</v>
      </c>
      <c r="X144" s="7">
        <f t="shared" si="18"/>
        <v>461730.89370485675</v>
      </c>
      <c r="Y144" s="7">
        <f t="shared" si="18"/>
        <v>7.3600001633167267E-4</v>
      </c>
      <c r="Z144" s="7">
        <f t="shared" si="18"/>
        <v>-11103.26999999999</v>
      </c>
      <c r="AA144" s="7">
        <f t="shared" si="18"/>
        <v>472834.16296885675</v>
      </c>
      <c r="AB144" s="7">
        <f t="shared" si="18"/>
        <v>0</v>
      </c>
      <c r="AC144" s="14">
        <f t="shared" si="18"/>
        <v>1003.6945130753229</v>
      </c>
    </row>
    <row r="145" spans="1:29" x14ac:dyDescent="0.35">
      <c r="A145" s="7" t="s">
        <v>188</v>
      </c>
      <c r="B145" s="7" t="s">
        <v>190</v>
      </c>
      <c r="C145" s="1">
        <v>1133</v>
      </c>
      <c r="D145" s="7">
        <v>10788089.16</v>
      </c>
      <c r="E145" s="32">
        <v>-1515137.9467081476</v>
      </c>
      <c r="F145" s="7">
        <f t="shared" si="19"/>
        <v>9272951.2132918518</v>
      </c>
      <c r="G145" s="7">
        <v>1629529.6769999999</v>
      </c>
      <c r="H145" s="7">
        <v>203906.16</v>
      </c>
      <c r="I145" s="7">
        <f t="shared" si="20"/>
        <v>7439515.3762918515</v>
      </c>
      <c r="J145" s="7">
        <v>0</v>
      </c>
      <c r="K145" s="14">
        <f t="shared" si="21"/>
        <v>8184.422959657416</v>
      </c>
      <c r="L145" s="1">
        <v>1136</v>
      </c>
      <c r="M145" s="7">
        <v>11086133.050000001</v>
      </c>
      <c r="N145" s="32">
        <v>-741351.28425226698</v>
      </c>
      <c r="O145" s="7">
        <f t="shared" si="22"/>
        <v>10344782</v>
      </c>
      <c r="P145" s="7">
        <v>1629529.68</v>
      </c>
      <c r="Q145" s="7">
        <v>191948.95</v>
      </c>
      <c r="R145" s="7">
        <f t="shared" si="23"/>
        <v>8523303.370000001</v>
      </c>
      <c r="S145" s="7">
        <v>0</v>
      </c>
      <c r="T145" s="14">
        <f t="shared" si="24"/>
        <v>9106.3221830985913</v>
      </c>
      <c r="U145" s="1">
        <f t="shared" si="18"/>
        <v>3</v>
      </c>
      <c r="V145" s="7">
        <f t="shared" si="18"/>
        <v>298043.8900000006</v>
      </c>
      <c r="W145" s="7">
        <f t="shared" si="18"/>
        <v>773786.66245588067</v>
      </c>
      <c r="X145" s="7">
        <f t="shared" si="18"/>
        <v>1071830.7867081482</v>
      </c>
      <c r="Y145" s="7">
        <f t="shared" si="18"/>
        <v>3.0000000260770321E-3</v>
      </c>
      <c r="Z145" s="7">
        <f t="shared" si="18"/>
        <v>-11957.209999999992</v>
      </c>
      <c r="AA145" s="7">
        <f t="shared" si="18"/>
        <v>1083787.9937081495</v>
      </c>
      <c r="AB145" s="7">
        <f t="shared" si="18"/>
        <v>0</v>
      </c>
      <c r="AC145" s="14">
        <f t="shared" si="18"/>
        <v>921.89922344117531</v>
      </c>
    </row>
    <row r="146" spans="1:29" x14ac:dyDescent="0.35">
      <c r="A146" s="7" t="s">
        <v>188</v>
      </c>
      <c r="B146" s="7" t="s">
        <v>191</v>
      </c>
      <c r="C146" s="1">
        <v>376.3</v>
      </c>
      <c r="D146" s="7">
        <v>4175884.43</v>
      </c>
      <c r="E146" s="32">
        <v>-586483.93307872175</v>
      </c>
      <c r="F146" s="7">
        <f t="shared" si="19"/>
        <v>3589400.4969212785</v>
      </c>
      <c r="G146" s="7">
        <v>1053133.8389999999</v>
      </c>
      <c r="H146" s="7">
        <v>150529.21</v>
      </c>
      <c r="I146" s="7">
        <f t="shared" si="20"/>
        <v>2385737.4479212789</v>
      </c>
      <c r="J146" s="7">
        <v>0</v>
      </c>
      <c r="K146" s="14">
        <f t="shared" si="21"/>
        <v>9538.667278557743</v>
      </c>
      <c r="L146" s="1">
        <v>373</v>
      </c>
      <c r="M146" s="7">
        <v>4260732.95</v>
      </c>
      <c r="N146" s="32">
        <v>-284923.50128690276</v>
      </c>
      <c r="O146" s="7">
        <f t="shared" si="22"/>
        <v>3975809</v>
      </c>
      <c r="P146" s="7">
        <v>1053133.8400000001</v>
      </c>
      <c r="Q146" s="7">
        <v>141702.06</v>
      </c>
      <c r="R146" s="7">
        <f t="shared" si="23"/>
        <v>2780973.1</v>
      </c>
      <c r="S146" s="7">
        <v>0</v>
      </c>
      <c r="T146" s="14">
        <f t="shared" si="24"/>
        <v>10659.005361930294</v>
      </c>
      <c r="U146" s="1">
        <f t="shared" si="18"/>
        <v>-3.3000000000000114</v>
      </c>
      <c r="V146" s="7">
        <f t="shared" si="18"/>
        <v>84848.520000000019</v>
      </c>
      <c r="W146" s="7">
        <f t="shared" si="18"/>
        <v>301560.43179181899</v>
      </c>
      <c r="X146" s="7">
        <f t="shared" si="18"/>
        <v>386408.50307872146</v>
      </c>
      <c r="Y146" s="7">
        <f t="shared" si="18"/>
        <v>1.0000001639127731E-3</v>
      </c>
      <c r="Z146" s="7">
        <f t="shared" si="18"/>
        <v>-8827.1499999999942</v>
      </c>
      <c r="AA146" s="7">
        <f t="shared" si="18"/>
        <v>395235.65207872121</v>
      </c>
      <c r="AB146" s="7">
        <f t="shared" si="18"/>
        <v>0</v>
      </c>
      <c r="AC146" s="14">
        <f t="shared" si="18"/>
        <v>1120.3380833725514</v>
      </c>
    </row>
    <row r="147" spans="1:29" x14ac:dyDescent="0.35">
      <c r="A147" s="7" t="s">
        <v>192</v>
      </c>
      <c r="B147" s="7" t="s">
        <v>193</v>
      </c>
      <c r="C147" s="1">
        <v>400.7</v>
      </c>
      <c r="D147" s="7">
        <v>4710405.67</v>
      </c>
      <c r="E147" s="32">
        <v>-661555.00470541313</v>
      </c>
      <c r="F147" s="7">
        <f t="shared" si="19"/>
        <v>4048850.6652945867</v>
      </c>
      <c r="G147" s="7">
        <v>2609958.975786</v>
      </c>
      <c r="H147" s="7">
        <v>144496.54</v>
      </c>
      <c r="I147" s="7">
        <f t="shared" si="20"/>
        <v>1294395.1495085866</v>
      </c>
      <c r="J147" s="7">
        <v>0</v>
      </c>
      <c r="K147" s="14">
        <f t="shared" si="21"/>
        <v>10104.443886435205</v>
      </c>
      <c r="L147" s="1">
        <v>398.8</v>
      </c>
      <c r="M147" s="7">
        <v>4818646.17</v>
      </c>
      <c r="N147" s="32">
        <v>-322232.2436845341</v>
      </c>
      <c r="O147" s="7">
        <f t="shared" si="22"/>
        <v>4496414</v>
      </c>
      <c r="P147" s="7">
        <v>2609958.98</v>
      </c>
      <c r="Q147" s="7">
        <v>136023.15</v>
      </c>
      <c r="R147" s="7">
        <f t="shared" si="23"/>
        <v>1750431.87</v>
      </c>
      <c r="S147" s="7">
        <v>0</v>
      </c>
      <c r="T147" s="14">
        <f t="shared" si="24"/>
        <v>11274.859578736208</v>
      </c>
      <c r="U147" s="1">
        <f t="shared" si="18"/>
        <v>-1.8999999999999773</v>
      </c>
      <c r="V147" s="7">
        <f t="shared" si="18"/>
        <v>108240.5</v>
      </c>
      <c r="W147" s="7">
        <f t="shared" si="18"/>
        <v>339322.76102087903</v>
      </c>
      <c r="X147" s="7">
        <f t="shared" si="18"/>
        <v>447563.33470541332</v>
      </c>
      <c r="Y147" s="7">
        <f t="shared" si="18"/>
        <v>4.2139999568462372E-3</v>
      </c>
      <c r="Z147" s="7">
        <f t="shared" si="18"/>
        <v>-8473.390000000014</v>
      </c>
      <c r="AA147" s="7">
        <f t="shared" si="18"/>
        <v>456036.72049141349</v>
      </c>
      <c r="AB147" s="7">
        <f t="shared" si="18"/>
        <v>0</v>
      </c>
      <c r="AC147" s="14">
        <f t="shared" si="18"/>
        <v>1170.4156923010032</v>
      </c>
    </row>
    <row r="148" spans="1:29" x14ac:dyDescent="0.35">
      <c r="A148" s="7" t="s">
        <v>192</v>
      </c>
      <c r="B148" s="7" t="s">
        <v>194</v>
      </c>
      <c r="C148" s="1">
        <v>2776.4</v>
      </c>
      <c r="D148" s="7">
        <v>25838995.129999999</v>
      </c>
      <c r="E148" s="32">
        <v>-3628969.0829983857</v>
      </c>
      <c r="F148" s="7">
        <f t="shared" si="19"/>
        <v>22210026.047001615</v>
      </c>
      <c r="G148" s="7">
        <v>9263770.4870489985</v>
      </c>
      <c r="H148" s="7">
        <v>732355.82</v>
      </c>
      <c r="I148" s="7">
        <f t="shared" si="20"/>
        <v>12213899.739952616</v>
      </c>
      <c r="J148" s="7">
        <v>0</v>
      </c>
      <c r="K148" s="14">
        <f t="shared" si="21"/>
        <v>7999.5771671955099</v>
      </c>
      <c r="L148" s="1">
        <v>2795.6</v>
      </c>
      <c r="M148" s="7">
        <v>26661073.309999999</v>
      </c>
      <c r="N148" s="32">
        <v>-1782877.8392581476</v>
      </c>
      <c r="O148" s="7">
        <f t="shared" si="22"/>
        <v>24878195</v>
      </c>
      <c r="P148" s="7">
        <v>9263770.4900000002</v>
      </c>
      <c r="Q148" s="7">
        <v>689409.91</v>
      </c>
      <c r="R148" s="7">
        <f t="shared" si="23"/>
        <v>14925014.6</v>
      </c>
      <c r="S148" s="7">
        <v>0</v>
      </c>
      <c r="T148" s="14">
        <f t="shared" si="24"/>
        <v>8899.0538703677212</v>
      </c>
      <c r="U148" s="1">
        <f t="shared" si="18"/>
        <v>19.199999999999818</v>
      </c>
      <c r="V148" s="7">
        <f t="shared" si="18"/>
        <v>822078.1799999997</v>
      </c>
      <c r="W148" s="7">
        <f t="shared" si="18"/>
        <v>1846091.243740238</v>
      </c>
      <c r="X148" s="7">
        <f t="shared" si="18"/>
        <v>2668168.9529983848</v>
      </c>
      <c r="Y148" s="7">
        <f t="shared" si="18"/>
        <v>2.9510017484426498E-3</v>
      </c>
      <c r="Z148" s="7">
        <f t="shared" si="18"/>
        <v>-42945.909999999916</v>
      </c>
      <c r="AA148" s="7">
        <f t="shared" si="18"/>
        <v>2711114.8600473832</v>
      </c>
      <c r="AB148" s="7">
        <f t="shared" si="18"/>
        <v>0</v>
      </c>
      <c r="AC148" s="14">
        <f t="shared" si="18"/>
        <v>899.47670317221127</v>
      </c>
    </row>
    <row r="149" spans="1:29" x14ac:dyDescent="0.35">
      <c r="A149" s="7" t="s">
        <v>192</v>
      </c>
      <c r="B149" s="7" t="s">
        <v>195</v>
      </c>
      <c r="C149" s="1">
        <v>319.39999999999998</v>
      </c>
      <c r="D149" s="7">
        <v>4183249.42</v>
      </c>
      <c r="E149" s="32">
        <v>-587518.31235206896</v>
      </c>
      <c r="F149" s="7">
        <f t="shared" si="19"/>
        <v>3595731.1076479312</v>
      </c>
      <c r="G149" s="7">
        <v>1871939.539572</v>
      </c>
      <c r="H149" s="7">
        <v>118699.25</v>
      </c>
      <c r="I149" s="7">
        <f t="shared" si="20"/>
        <v>1605092.3180759312</v>
      </c>
      <c r="J149" s="7">
        <v>0</v>
      </c>
      <c r="K149" s="14">
        <f t="shared" si="21"/>
        <v>11257.768026449379</v>
      </c>
      <c r="L149" s="1">
        <v>312.2</v>
      </c>
      <c r="M149" s="7">
        <v>4224385.24</v>
      </c>
      <c r="N149" s="32">
        <v>-282492.85920759547</v>
      </c>
      <c r="O149" s="7">
        <f t="shared" si="22"/>
        <v>3941892</v>
      </c>
      <c r="P149" s="7">
        <v>1871939.54</v>
      </c>
      <c r="Q149" s="7">
        <v>111738.63</v>
      </c>
      <c r="R149" s="7">
        <f t="shared" si="23"/>
        <v>1958213.83</v>
      </c>
      <c r="S149" s="7">
        <v>0</v>
      </c>
      <c r="T149" s="14">
        <f t="shared" si="24"/>
        <v>12626.175528507367</v>
      </c>
      <c r="U149" s="1">
        <f t="shared" si="18"/>
        <v>-7.1999999999999886</v>
      </c>
      <c r="V149" s="7">
        <f t="shared" si="18"/>
        <v>41135.820000000298</v>
      </c>
      <c r="W149" s="7">
        <f t="shared" si="18"/>
        <v>305025.45314447349</v>
      </c>
      <c r="X149" s="7">
        <f t="shared" si="18"/>
        <v>346160.8923520688</v>
      </c>
      <c r="Y149" s="7">
        <f t="shared" si="18"/>
        <v>4.2799999937415123E-4</v>
      </c>
      <c r="Z149" s="7">
        <f t="shared" si="18"/>
        <v>-6960.6199999999953</v>
      </c>
      <c r="AA149" s="7">
        <f t="shared" si="18"/>
        <v>353121.51192406891</v>
      </c>
      <c r="AB149" s="7">
        <f t="shared" si="18"/>
        <v>0</v>
      </c>
      <c r="AC149" s="14">
        <f t="shared" si="18"/>
        <v>1368.4075020579876</v>
      </c>
    </row>
    <row r="150" spans="1:29" x14ac:dyDescent="0.35">
      <c r="A150" s="7" t="s">
        <v>196</v>
      </c>
      <c r="B150" s="7" t="s">
        <v>197</v>
      </c>
      <c r="C150" s="1">
        <v>162.19999999999999</v>
      </c>
      <c r="D150" s="7">
        <v>2572525.73</v>
      </c>
      <c r="E150" s="32">
        <v>-361299.51232309599</v>
      </c>
      <c r="F150" s="7">
        <f t="shared" si="19"/>
        <v>2211226.2176769041</v>
      </c>
      <c r="G150" s="7">
        <v>552490.36706800002</v>
      </c>
      <c r="H150" s="7">
        <v>85227.73</v>
      </c>
      <c r="I150" s="7">
        <f t="shared" si="20"/>
        <v>1573508.1206089039</v>
      </c>
      <c r="J150" s="7">
        <v>0</v>
      </c>
      <c r="K150" s="14">
        <f t="shared" si="21"/>
        <v>13632.714042397683</v>
      </c>
      <c r="L150" s="1">
        <v>163.19999999999999</v>
      </c>
      <c r="M150" s="7">
        <v>2648097.2799999998</v>
      </c>
      <c r="N150" s="32">
        <v>-177083.41677830889</v>
      </c>
      <c r="O150" s="7">
        <f t="shared" si="22"/>
        <v>2471014</v>
      </c>
      <c r="P150" s="7">
        <v>552490.37</v>
      </c>
      <c r="Q150" s="7">
        <v>80229.91</v>
      </c>
      <c r="R150" s="7">
        <f t="shared" si="23"/>
        <v>1838293.72</v>
      </c>
      <c r="S150" s="7">
        <v>0</v>
      </c>
      <c r="T150" s="14">
        <f t="shared" si="24"/>
        <v>15141.017156862747</v>
      </c>
      <c r="U150" s="1">
        <f t="shared" si="18"/>
        <v>1</v>
      </c>
      <c r="V150" s="7">
        <f t="shared" si="18"/>
        <v>75571.549999999814</v>
      </c>
      <c r="W150" s="7">
        <f t="shared" si="18"/>
        <v>184216.09554478709</v>
      </c>
      <c r="X150" s="7">
        <f t="shared" si="18"/>
        <v>259787.78232309595</v>
      </c>
      <c r="Y150" s="7">
        <f t="shared" si="18"/>
        <v>2.9319999739527702E-3</v>
      </c>
      <c r="Z150" s="7">
        <f t="shared" si="18"/>
        <v>-4997.8199999999924</v>
      </c>
      <c r="AA150" s="7">
        <f t="shared" si="18"/>
        <v>264785.59939109604</v>
      </c>
      <c r="AB150" s="7">
        <f t="shared" si="18"/>
        <v>0</v>
      </c>
      <c r="AC150" s="14">
        <f t="shared" si="18"/>
        <v>1508.3031144650631</v>
      </c>
    </row>
    <row r="151" spans="1:29" x14ac:dyDescent="0.35">
      <c r="A151" s="7" t="s">
        <v>196</v>
      </c>
      <c r="B151" s="7" t="s">
        <v>151</v>
      </c>
      <c r="C151" s="1">
        <v>230</v>
      </c>
      <c r="D151" s="7">
        <v>3725610.2</v>
      </c>
      <c r="E151" s="32">
        <v>-523244.96997973748</v>
      </c>
      <c r="F151" s="7">
        <f t="shared" si="19"/>
        <v>3202365.2300202628</v>
      </c>
      <c r="G151" s="7">
        <v>630822.49199999997</v>
      </c>
      <c r="H151" s="7">
        <v>96188.65</v>
      </c>
      <c r="I151" s="7">
        <f t="shared" si="20"/>
        <v>2475354.0880202628</v>
      </c>
      <c r="J151" s="7">
        <v>0</v>
      </c>
      <c r="K151" s="14">
        <f t="shared" si="21"/>
        <v>13923.327087044621</v>
      </c>
      <c r="L151" s="1">
        <v>231</v>
      </c>
      <c r="M151" s="7">
        <v>3827950.37</v>
      </c>
      <c r="N151" s="32">
        <v>-255982.4882178769</v>
      </c>
      <c r="O151" s="7">
        <f t="shared" si="22"/>
        <v>3571968</v>
      </c>
      <c r="P151" s="7">
        <v>630822.49</v>
      </c>
      <c r="Q151" s="7">
        <v>90548.07</v>
      </c>
      <c r="R151" s="7">
        <f t="shared" si="23"/>
        <v>2850597.44</v>
      </c>
      <c r="S151" s="7">
        <v>0</v>
      </c>
      <c r="T151" s="14">
        <f t="shared" si="24"/>
        <v>15463.064935064935</v>
      </c>
      <c r="U151" s="1">
        <f t="shared" si="18"/>
        <v>1</v>
      </c>
      <c r="V151" s="7">
        <f t="shared" si="18"/>
        <v>102340.16999999993</v>
      </c>
      <c r="W151" s="7">
        <f t="shared" si="18"/>
        <v>267262.48176186054</v>
      </c>
      <c r="X151" s="7">
        <f t="shared" si="18"/>
        <v>369602.76997973723</v>
      </c>
      <c r="Y151" s="7">
        <f t="shared" si="18"/>
        <v>-1.9999999785795808E-3</v>
      </c>
      <c r="Z151" s="7">
        <f t="shared" si="18"/>
        <v>-5640.5799999999872</v>
      </c>
      <c r="AA151" s="7">
        <f t="shared" si="18"/>
        <v>375243.35197973717</v>
      </c>
      <c r="AB151" s="7">
        <f t="shared" si="18"/>
        <v>0</v>
      </c>
      <c r="AC151" s="14">
        <f t="shared" si="18"/>
        <v>1539.7378480203133</v>
      </c>
    </row>
    <row r="152" spans="1:29" x14ac:dyDescent="0.35">
      <c r="A152" s="7" t="s">
        <v>196</v>
      </c>
      <c r="B152" s="7" t="s">
        <v>198</v>
      </c>
      <c r="C152" s="1">
        <v>634.70000000000005</v>
      </c>
      <c r="D152" s="7">
        <v>6709578.4800000004</v>
      </c>
      <c r="E152" s="32">
        <v>-942329.71295394585</v>
      </c>
      <c r="F152" s="7">
        <f t="shared" si="19"/>
        <v>5767248.7670460548</v>
      </c>
      <c r="G152" s="7">
        <v>961373.04299999995</v>
      </c>
      <c r="H152" s="7">
        <v>98261.1</v>
      </c>
      <c r="I152" s="7">
        <f t="shared" si="20"/>
        <v>4707614.6240460556</v>
      </c>
      <c r="J152" s="7">
        <v>0</v>
      </c>
      <c r="K152" s="14">
        <f t="shared" si="21"/>
        <v>9086.5743926989981</v>
      </c>
      <c r="L152" s="1">
        <v>629.6</v>
      </c>
      <c r="M152" s="7">
        <v>6842661.5</v>
      </c>
      <c r="N152" s="32">
        <v>-457582.08636405854</v>
      </c>
      <c r="O152" s="7">
        <f t="shared" si="22"/>
        <v>6385079</v>
      </c>
      <c r="P152" s="7">
        <v>961373.04</v>
      </c>
      <c r="Q152" s="7">
        <v>92499</v>
      </c>
      <c r="R152" s="7">
        <f t="shared" si="23"/>
        <v>5331206.96</v>
      </c>
      <c r="S152" s="7">
        <v>0</v>
      </c>
      <c r="T152" s="14">
        <f t="shared" si="24"/>
        <v>10141.485069885641</v>
      </c>
      <c r="U152" s="1">
        <f t="shared" si="18"/>
        <v>-5.1000000000000227</v>
      </c>
      <c r="V152" s="7">
        <f t="shared" si="18"/>
        <v>133083.01999999955</v>
      </c>
      <c r="W152" s="7">
        <f t="shared" si="18"/>
        <v>484747.62658988731</v>
      </c>
      <c r="X152" s="7">
        <f t="shared" si="18"/>
        <v>617830.23295394517</v>
      </c>
      <c r="Y152" s="7">
        <f t="shared" si="18"/>
        <v>-2.9999999096617103E-3</v>
      </c>
      <c r="Z152" s="7">
        <f t="shared" si="18"/>
        <v>-5762.1000000000058</v>
      </c>
      <c r="AA152" s="7">
        <f t="shared" si="18"/>
        <v>623592.33595394436</v>
      </c>
      <c r="AB152" s="7">
        <f t="shared" si="18"/>
        <v>0</v>
      </c>
      <c r="AC152" s="14">
        <f t="shared" si="18"/>
        <v>1054.9106771866427</v>
      </c>
    </row>
    <row r="153" spans="1:29" x14ac:dyDescent="0.35">
      <c r="A153" s="7" t="s">
        <v>199</v>
      </c>
      <c r="B153" s="7" t="s">
        <v>200</v>
      </c>
      <c r="C153" s="1">
        <v>81.599999999999994</v>
      </c>
      <c r="D153" s="7">
        <v>1597643.11</v>
      </c>
      <c r="E153" s="32">
        <v>-224381.69219374706</v>
      </c>
      <c r="F153" s="7">
        <f t="shared" si="19"/>
        <v>1373261.4178062531</v>
      </c>
      <c r="G153" s="7">
        <v>510193.77449999994</v>
      </c>
      <c r="H153" s="7">
        <v>39573.06</v>
      </c>
      <c r="I153" s="7">
        <f t="shared" si="20"/>
        <v>823494.58330625319</v>
      </c>
      <c r="J153" s="7">
        <v>0</v>
      </c>
      <c r="K153" s="14">
        <f t="shared" si="21"/>
        <v>16829.184041743298</v>
      </c>
      <c r="L153" s="1">
        <v>81.3</v>
      </c>
      <c r="M153" s="7">
        <v>1632020.55</v>
      </c>
      <c r="N153" s="32">
        <v>-109136.38914595122</v>
      </c>
      <c r="O153" s="7">
        <f t="shared" si="22"/>
        <v>1522884</v>
      </c>
      <c r="P153" s="7">
        <v>510193.77</v>
      </c>
      <c r="Q153" s="7">
        <v>37252.47</v>
      </c>
      <c r="R153" s="7">
        <f t="shared" si="23"/>
        <v>975437.76</v>
      </c>
      <c r="S153" s="7">
        <v>0</v>
      </c>
      <c r="T153" s="14">
        <f t="shared" si="24"/>
        <v>18731.660516605167</v>
      </c>
      <c r="U153" s="1">
        <f t="shared" si="18"/>
        <v>-0.29999999999999716</v>
      </c>
      <c r="V153" s="7">
        <f t="shared" si="18"/>
        <v>34377.439999999944</v>
      </c>
      <c r="W153" s="7">
        <f t="shared" si="18"/>
        <v>115245.30304779584</v>
      </c>
      <c r="X153" s="7">
        <f t="shared" si="18"/>
        <v>149622.58219374693</v>
      </c>
      <c r="Y153" s="7">
        <f t="shared" si="18"/>
        <v>-4.4999999227002263E-3</v>
      </c>
      <c r="Z153" s="7">
        <f t="shared" si="18"/>
        <v>-2320.5899999999965</v>
      </c>
      <c r="AA153" s="7">
        <f t="shared" si="18"/>
        <v>151943.17669374682</v>
      </c>
      <c r="AB153" s="7">
        <f t="shared" si="18"/>
        <v>0</v>
      </c>
      <c r="AC153" s="14">
        <f t="shared" si="18"/>
        <v>1902.4764748618691</v>
      </c>
    </row>
    <row r="154" spans="1:29" x14ac:dyDescent="0.35">
      <c r="A154" s="7" t="s">
        <v>201</v>
      </c>
      <c r="B154" s="7" t="s">
        <v>202</v>
      </c>
      <c r="C154" s="1">
        <v>912.6</v>
      </c>
      <c r="D154" s="7">
        <v>11359603.27</v>
      </c>
      <c r="E154" s="32">
        <v>-1595404.4983001382</v>
      </c>
      <c r="F154" s="7">
        <f t="shared" si="19"/>
        <v>9764198.7716998607</v>
      </c>
      <c r="G154" s="7">
        <v>5140983.2677380005</v>
      </c>
      <c r="H154" s="7">
        <v>234272.56</v>
      </c>
      <c r="I154" s="7">
        <f t="shared" si="20"/>
        <v>4388942.9439618606</v>
      </c>
      <c r="J154" s="7">
        <v>0</v>
      </c>
      <c r="K154" s="14">
        <f t="shared" si="21"/>
        <v>10699.3192764627</v>
      </c>
      <c r="L154" s="1">
        <v>907.2</v>
      </c>
      <c r="M154" s="7">
        <v>11584272.92</v>
      </c>
      <c r="N154" s="32">
        <v>-774662.8664510533</v>
      </c>
      <c r="O154" s="7">
        <f t="shared" si="22"/>
        <v>10809610</v>
      </c>
      <c r="P154" s="7">
        <v>5140983.2699999996</v>
      </c>
      <c r="Q154" s="7">
        <v>220534.64</v>
      </c>
      <c r="R154" s="7">
        <f t="shared" si="23"/>
        <v>5448092.0900000008</v>
      </c>
      <c r="S154" s="7">
        <v>0</v>
      </c>
      <c r="T154" s="14">
        <f t="shared" si="24"/>
        <v>11915.354938271605</v>
      </c>
      <c r="U154" s="1">
        <f t="shared" si="18"/>
        <v>-5.3999999999999773</v>
      </c>
      <c r="V154" s="7">
        <f t="shared" si="18"/>
        <v>224669.65000000037</v>
      </c>
      <c r="W154" s="7">
        <f t="shared" si="18"/>
        <v>820741.63184908486</v>
      </c>
      <c r="X154" s="7">
        <f t="shared" ref="X154:AC181" si="25">O154-F154</f>
        <v>1045411.2283001393</v>
      </c>
      <c r="Y154" s="7">
        <f t="shared" si="25"/>
        <v>2.2619990631937981E-3</v>
      </c>
      <c r="Z154" s="7">
        <f t="shared" si="25"/>
        <v>-13737.919999999984</v>
      </c>
      <c r="AA154" s="7">
        <f t="shared" si="25"/>
        <v>1059149.1460381402</v>
      </c>
      <c r="AB154" s="7">
        <f t="shared" si="25"/>
        <v>0</v>
      </c>
      <c r="AC154" s="14">
        <f t="shared" si="25"/>
        <v>1216.0356618089045</v>
      </c>
    </row>
    <row r="155" spans="1:29" x14ac:dyDescent="0.35">
      <c r="A155" s="7" t="s">
        <v>201</v>
      </c>
      <c r="B155" s="7" t="s">
        <v>203</v>
      </c>
      <c r="C155" s="1">
        <v>206.6</v>
      </c>
      <c r="D155" s="7">
        <v>3250400.7</v>
      </c>
      <c r="E155" s="32">
        <v>-456503.96187277394</v>
      </c>
      <c r="F155" s="7">
        <f t="shared" si="19"/>
        <v>2793896.738127226</v>
      </c>
      <c r="G155" s="7">
        <v>175260.84686000002</v>
      </c>
      <c r="H155" s="7">
        <v>11413.13</v>
      </c>
      <c r="I155" s="7">
        <f t="shared" si="20"/>
        <v>2607222.7612672262</v>
      </c>
      <c r="J155" s="7">
        <v>0</v>
      </c>
      <c r="K155" s="14">
        <f t="shared" si="21"/>
        <v>13523.217512716486</v>
      </c>
      <c r="L155" s="1">
        <v>199.3</v>
      </c>
      <c r="M155" s="7">
        <v>3267867.51</v>
      </c>
      <c r="N155" s="32">
        <v>-218528.65777258173</v>
      </c>
      <c r="O155" s="7">
        <f t="shared" si="22"/>
        <v>3049339</v>
      </c>
      <c r="P155" s="7">
        <v>175260.85</v>
      </c>
      <c r="Q155" s="7">
        <v>10743.86</v>
      </c>
      <c r="R155" s="7">
        <f t="shared" si="23"/>
        <v>2863334.29</v>
      </c>
      <c r="S155" s="7">
        <v>0</v>
      </c>
      <c r="T155" s="14">
        <f t="shared" si="24"/>
        <v>15300.24586051179</v>
      </c>
      <c r="U155" s="1">
        <f t="shared" ref="U155:W181" si="26">L155-C155</f>
        <v>-7.2999999999999829</v>
      </c>
      <c r="V155" s="7">
        <f t="shared" si="26"/>
        <v>17466.80999999959</v>
      </c>
      <c r="W155" s="7">
        <f t="shared" si="26"/>
        <v>237975.30410019221</v>
      </c>
      <c r="X155" s="7">
        <f t="shared" si="25"/>
        <v>255442.26187277399</v>
      </c>
      <c r="Y155" s="7">
        <f t="shared" si="25"/>
        <v>3.1399999861605465E-3</v>
      </c>
      <c r="Z155" s="7">
        <f t="shared" si="25"/>
        <v>-669.26999999999862</v>
      </c>
      <c r="AA155" s="7">
        <f t="shared" si="25"/>
        <v>256111.52873277385</v>
      </c>
      <c r="AB155" s="7">
        <f t="shared" si="25"/>
        <v>0</v>
      </c>
      <c r="AC155" s="14">
        <f t="shared" si="25"/>
        <v>1777.0283477953035</v>
      </c>
    </row>
    <row r="156" spans="1:29" x14ac:dyDescent="0.35">
      <c r="A156" s="7" t="s">
        <v>204</v>
      </c>
      <c r="B156" s="7" t="s">
        <v>205</v>
      </c>
      <c r="C156" s="1">
        <v>827.8</v>
      </c>
      <c r="D156" s="7">
        <v>7686187.2400000002</v>
      </c>
      <c r="E156" s="32">
        <v>-1079489.9615779561</v>
      </c>
      <c r="F156" s="7">
        <f t="shared" si="19"/>
        <v>6606697.2784220446</v>
      </c>
      <c r="G156" s="7">
        <v>898759.63800000004</v>
      </c>
      <c r="H156" s="7">
        <v>111772.45</v>
      </c>
      <c r="I156" s="7">
        <f t="shared" si="20"/>
        <v>5596165.1904220441</v>
      </c>
      <c r="J156" s="7">
        <v>0</v>
      </c>
      <c r="K156" s="14">
        <f t="shared" si="21"/>
        <v>7981.0307784755314</v>
      </c>
      <c r="L156" s="1">
        <v>843.7</v>
      </c>
      <c r="M156" s="7">
        <v>8047880.6399999997</v>
      </c>
      <c r="N156" s="32">
        <v>-538177.43491477903</v>
      </c>
      <c r="O156" s="7">
        <f t="shared" si="22"/>
        <v>7509703</v>
      </c>
      <c r="P156" s="7">
        <v>898759.64</v>
      </c>
      <c r="Q156" s="7">
        <v>105218.03</v>
      </c>
      <c r="R156" s="7">
        <f t="shared" si="23"/>
        <v>6505725.3300000001</v>
      </c>
      <c r="S156" s="7">
        <v>0</v>
      </c>
      <c r="T156" s="14">
        <f t="shared" si="24"/>
        <v>8900.9162024416255</v>
      </c>
      <c r="U156" s="1">
        <f t="shared" si="26"/>
        <v>15.900000000000091</v>
      </c>
      <c r="V156" s="7">
        <f t="shared" si="26"/>
        <v>361693.39999999944</v>
      </c>
      <c r="W156" s="7">
        <f t="shared" si="26"/>
        <v>541312.52666317706</v>
      </c>
      <c r="X156" s="7">
        <f t="shared" si="25"/>
        <v>903005.72157795541</v>
      </c>
      <c r="Y156" s="7">
        <f t="shared" si="25"/>
        <v>1.9999999785795808E-3</v>
      </c>
      <c r="Z156" s="7">
        <f t="shared" si="25"/>
        <v>-6554.4199999999983</v>
      </c>
      <c r="AA156" s="7">
        <f t="shared" si="25"/>
        <v>909560.13957795594</v>
      </c>
      <c r="AB156" s="7">
        <f t="shared" si="25"/>
        <v>0</v>
      </c>
      <c r="AC156" s="14">
        <f t="shared" si="25"/>
        <v>919.88542396609409</v>
      </c>
    </row>
    <row r="157" spans="1:29" x14ac:dyDescent="0.35">
      <c r="A157" s="7" t="s">
        <v>204</v>
      </c>
      <c r="B157" s="7" t="s">
        <v>206</v>
      </c>
      <c r="C157" s="1">
        <v>148</v>
      </c>
      <c r="D157" s="7">
        <v>2421517.4</v>
      </c>
      <c r="E157" s="32">
        <v>-340091.08072240406</v>
      </c>
      <c r="F157" s="7">
        <f t="shared" si="19"/>
        <v>2081426.3192775957</v>
      </c>
      <c r="G157" s="7">
        <v>583987.04994399997</v>
      </c>
      <c r="H157" s="7">
        <v>90964.15</v>
      </c>
      <c r="I157" s="7">
        <f t="shared" si="20"/>
        <v>1406475.119333596</v>
      </c>
      <c r="J157" s="7">
        <v>0</v>
      </c>
      <c r="K157" s="14">
        <f t="shared" si="21"/>
        <v>14063.691346470241</v>
      </c>
      <c r="L157" s="1">
        <v>147.5</v>
      </c>
      <c r="M157" s="7">
        <v>2475416.36</v>
      </c>
      <c r="N157" s="32">
        <v>-165535.90772077843</v>
      </c>
      <c r="O157" s="7">
        <f t="shared" si="22"/>
        <v>2309880</v>
      </c>
      <c r="P157" s="7">
        <v>583987.05000000005</v>
      </c>
      <c r="Q157" s="7">
        <v>85629.94</v>
      </c>
      <c r="R157" s="7">
        <f t="shared" si="23"/>
        <v>1640263.01</v>
      </c>
      <c r="S157" s="7">
        <v>0</v>
      </c>
      <c r="T157" s="14">
        <f t="shared" si="24"/>
        <v>15660.203389830509</v>
      </c>
      <c r="U157" s="1">
        <f t="shared" si="26"/>
        <v>-0.5</v>
      </c>
      <c r="V157" s="7">
        <f t="shared" si="26"/>
        <v>53898.959999999963</v>
      </c>
      <c r="W157" s="7">
        <f t="shared" si="26"/>
        <v>174555.17300162563</v>
      </c>
      <c r="X157" s="7">
        <f t="shared" si="25"/>
        <v>228453.68072240427</v>
      </c>
      <c r="Y157" s="7">
        <f t="shared" si="25"/>
        <v>5.6000077165663242E-5</v>
      </c>
      <c r="Z157" s="7">
        <f t="shared" si="25"/>
        <v>-5334.2099999999919</v>
      </c>
      <c r="AA157" s="7">
        <f t="shared" si="25"/>
        <v>233787.89066640404</v>
      </c>
      <c r="AB157" s="7">
        <f t="shared" si="25"/>
        <v>0</v>
      </c>
      <c r="AC157" s="14">
        <f t="shared" si="25"/>
        <v>1596.5120433602679</v>
      </c>
    </row>
    <row r="158" spans="1:29" x14ac:dyDescent="0.35">
      <c r="A158" s="7" t="s">
        <v>207</v>
      </c>
      <c r="B158" s="7" t="s">
        <v>207</v>
      </c>
      <c r="C158" s="1">
        <v>3519.6</v>
      </c>
      <c r="D158" s="7">
        <v>34143166.659999996</v>
      </c>
      <c r="E158" s="32">
        <v>-4795252.1211222988</v>
      </c>
      <c r="F158" s="7">
        <f t="shared" si="19"/>
        <v>29347914.538877696</v>
      </c>
      <c r="G158" s="7">
        <v>24428024.822354</v>
      </c>
      <c r="H158" s="7">
        <v>1488953.61</v>
      </c>
      <c r="I158" s="7">
        <f t="shared" si="20"/>
        <v>3430936.1065236954</v>
      </c>
      <c r="J158" s="7">
        <v>0</v>
      </c>
      <c r="K158" s="14">
        <f t="shared" si="21"/>
        <v>8338.4232693708655</v>
      </c>
      <c r="L158" s="1">
        <v>3533.7</v>
      </c>
      <c r="M158" s="7">
        <v>35134525.170000002</v>
      </c>
      <c r="N158" s="32">
        <v>-2349514.0495696198</v>
      </c>
      <c r="O158" s="7">
        <f t="shared" si="22"/>
        <v>32785011</v>
      </c>
      <c r="P158" s="7">
        <v>24428024.82</v>
      </c>
      <c r="Q158" s="7">
        <v>1401640.21</v>
      </c>
      <c r="R158" s="7">
        <f t="shared" si="23"/>
        <v>6955345.9699999997</v>
      </c>
      <c r="S158" s="7">
        <v>0</v>
      </c>
      <c r="T158" s="14">
        <f t="shared" si="24"/>
        <v>9277.8139061040838</v>
      </c>
      <c r="U158" s="1">
        <f t="shared" si="26"/>
        <v>14.099999999999909</v>
      </c>
      <c r="V158" s="7">
        <f t="shared" si="26"/>
        <v>991358.51000000536</v>
      </c>
      <c r="W158" s="7">
        <f t="shared" si="26"/>
        <v>2445738.0715526789</v>
      </c>
      <c r="X158" s="7">
        <f t="shared" si="25"/>
        <v>3437096.4611223042</v>
      </c>
      <c r="Y158" s="7">
        <f t="shared" si="25"/>
        <v>-2.3539997637271881E-3</v>
      </c>
      <c r="Z158" s="7">
        <f t="shared" si="25"/>
        <v>-87313.40000000014</v>
      </c>
      <c r="AA158" s="7">
        <f t="shared" si="25"/>
        <v>3524409.8634763043</v>
      </c>
      <c r="AB158" s="7">
        <f t="shared" si="25"/>
        <v>0</v>
      </c>
      <c r="AC158" s="14">
        <f t="shared" si="25"/>
        <v>939.39063673321834</v>
      </c>
    </row>
    <row r="159" spans="1:29" x14ac:dyDescent="0.35">
      <c r="A159" s="7" t="s">
        <v>208</v>
      </c>
      <c r="B159" s="7" t="s">
        <v>209</v>
      </c>
      <c r="C159" s="1">
        <v>371.3</v>
      </c>
      <c r="D159" s="7">
        <v>4405203.5599999996</v>
      </c>
      <c r="E159" s="32">
        <v>-361.56846399867209</v>
      </c>
      <c r="F159" s="7">
        <f t="shared" si="19"/>
        <v>4404841.9915360007</v>
      </c>
      <c r="G159" s="7">
        <v>3992732.4015360009</v>
      </c>
      <c r="H159" s="7">
        <v>412109.59</v>
      </c>
      <c r="I159" s="7">
        <f t="shared" si="20"/>
        <v>0</v>
      </c>
      <c r="J159" s="7">
        <v>211.91780634454335</v>
      </c>
      <c r="K159" s="14">
        <f t="shared" si="21"/>
        <v>11863.296502924861</v>
      </c>
      <c r="L159" s="1">
        <v>381.7</v>
      </c>
      <c r="M159" s="7">
        <v>4584296.55</v>
      </c>
      <c r="N159" s="32">
        <v>-52436.311799998803</v>
      </c>
      <c r="O159" s="7">
        <f t="shared" si="22"/>
        <v>4531860</v>
      </c>
      <c r="P159" s="7">
        <v>4143917.07</v>
      </c>
      <c r="Q159" s="7">
        <v>387943.17</v>
      </c>
      <c r="R159" s="7">
        <f t="shared" si="23"/>
        <v>-0.23999999981606379</v>
      </c>
      <c r="S159" s="7">
        <v>151396.58780634456</v>
      </c>
      <c r="T159" s="14">
        <f t="shared" si="24"/>
        <v>11872.832067068379</v>
      </c>
      <c r="U159" s="1">
        <f t="shared" si="26"/>
        <v>10.399999999999977</v>
      </c>
      <c r="V159" s="7">
        <f t="shared" si="26"/>
        <v>179092.99000000022</v>
      </c>
      <c r="W159" s="7">
        <f t="shared" si="26"/>
        <v>-52074.743336000131</v>
      </c>
      <c r="X159" s="7">
        <f t="shared" si="25"/>
        <v>127018.00846399926</v>
      </c>
      <c r="Y159" s="7">
        <f t="shared" si="25"/>
        <v>151184.66846399894</v>
      </c>
      <c r="Z159" s="7">
        <f t="shared" si="25"/>
        <v>-24166.420000000042</v>
      </c>
      <c r="AA159" s="7">
        <f t="shared" si="25"/>
        <v>-0.23999999981606379</v>
      </c>
      <c r="AB159" s="7">
        <f t="shared" si="25"/>
        <v>151184.67000000001</v>
      </c>
      <c r="AC159" s="14">
        <f t="shared" si="25"/>
        <v>9.5355641435180587</v>
      </c>
    </row>
    <row r="160" spans="1:29" x14ac:dyDescent="0.35">
      <c r="A160" s="7" t="s">
        <v>208</v>
      </c>
      <c r="B160" s="7" t="s">
        <v>210</v>
      </c>
      <c r="C160" s="1">
        <v>2273.8000000000002</v>
      </c>
      <c r="D160" s="7">
        <v>20517584.539999999</v>
      </c>
      <c r="E160" s="32">
        <v>-2881601.2224491509</v>
      </c>
      <c r="F160" s="7">
        <f t="shared" si="19"/>
        <v>17635983.317550849</v>
      </c>
      <c r="G160" s="7">
        <v>7060017.1851000004</v>
      </c>
      <c r="H160" s="7">
        <v>747462.45</v>
      </c>
      <c r="I160" s="7">
        <f t="shared" si="20"/>
        <v>9828503.6824508496</v>
      </c>
      <c r="J160" s="7">
        <v>0</v>
      </c>
      <c r="K160" s="14">
        <f t="shared" si="21"/>
        <v>7756.1717466579503</v>
      </c>
      <c r="L160" s="1">
        <v>2232.1999999999998</v>
      </c>
      <c r="M160" s="7">
        <v>20697768.760000002</v>
      </c>
      <c r="N160" s="32">
        <v>-1384100.0628602821</v>
      </c>
      <c r="O160" s="7">
        <f t="shared" si="22"/>
        <v>19313669</v>
      </c>
      <c r="P160" s="7">
        <v>7060017.1900000004</v>
      </c>
      <c r="Q160" s="7">
        <v>703630.67</v>
      </c>
      <c r="R160" s="7">
        <f t="shared" si="23"/>
        <v>11550021.139999999</v>
      </c>
      <c r="S160" s="7">
        <v>0</v>
      </c>
      <c r="T160" s="14">
        <f t="shared" si="24"/>
        <v>8652.3022130633472</v>
      </c>
      <c r="U160" s="1">
        <f t="shared" si="26"/>
        <v>-41.600000000000364</v>
      </c>
      <c r="V160" s="7">
        <f t="shared" si="26"/>
        <v>180184.22000000253</v>
      </c>
      <c r="W160" s="7">
        <f t="shared" si="26"/>
        <v>1497501.1595888687</v>
      </c>
      <c r="X160" s="7">
        <f t="shared" si="25"/>
        <v>1677685.6824491508</v>
      </c>
      <c r="Y160" s="7">
        <f t="shared" si="25"/>
        <v>4.9000000581145287E-3</v>
      </c>
      <c r="Z160" s="7">
        <f t="shared" si="25"/>
        <v>-43831.779999999912</v>
      </c>
      <c r="AA160" s="7">
        <f t="shared" si="25"/>
        <v>1721517.4575491492</v>
      </c>
      <c r="AB160" s="7">
        <f t="shared" si="25"/>
        <v>0</v>
      </c>
      <c r="AC160" s="14">
        <f t="shared" si="25"/>
        <v>896.13046640539687</v>
      </c>
    </row>
    <row r="161" spans="1:29" x14ac:dyDescent="0.35">
      <c r="A161" s="7" t="s">
        <v>211</v>
      </c>
      <c r="B161" s="7" t="s">
        <v>212</v>
      </c>
      <c r="C161" s="1">
        <v>383.6</v>
      </c>
      <c r="D161" s="7">
        <v>4368926.33</v>
      </c>
      <c r="E161" s="32">
        <v>-613595.78798247187</v>
      </c>
      <c r="F161" s="7">
        <f t="shared" si="19"/>
        <v>3755330.5420175283</v>
      </c>
      <c r="G161" s="7">
        <v>1049618.2828139998</v>
      </c>
      <c r="H161" s="7">
        <v>118979.03</v>
      </c>
      <c r="I161" s="7">
        <f t="shared" si="20"/>
        <v>2586733.2292035287</v>
      </c>
      <c r="J161" s="7">
        <v>0</v>
      </c>
      <c r="K161" s="14">
        <f t="shared" si="21"/>
        <v>9789.704228408571</v>
      </c>
      <c r="L161" s="1">
        <v>382.9</v>
      </c>
      <c r="M161" s="7">
        <v>4473988.03</v>
      </c>
      <c r="N161" s="32">
        <v>-299184.28335746611</v>
      </c>
      <c r="O161" s="7">
        <f t="shared" si="22"/>
        <v>4174804</v>
      </c>
      <c r="P161" s="7">
        <v>1049618.28</v>
      </c>
      <c r="Q161" s="7">
        <v>112002.01</v>
      </c>
      <c r="R161" s="7">
        <f t="shared" si="23"/>
        <v>3013183.71</v>
      </c>
      <c r="S161" s="7">
        <v>0</v>
      </c>
      <c r="T161" s="14">
        <f t="shared" si="24"/>
        <v>10903.118307652128</v>
      </c>
      <c r="U161" s="1">
        <f t="shared" si="26"/>
        <v>-0.70000000000004547</v>
      </c>
      <c r="V161" s="7">
        <f t="shared" si="26"/>
        <v>105061.70000000019</v>
      </c>
      <c r="W161" s="7">
        <f t="shared" si="26"/>
        <v>314411.50462500576</v>
      </c>
      <c r="X161" s="7">
        <f t="shared" si="25"/>
        <v>419473.45798247168</v>
      </c>
      <c r="Y161" s="7">
        <f t="shared" si="25"/>
        <v>-2.8139997739344835E-3</v>
      </c>
      <c r="Z161" s="7">
        <f t="shared" si="25"/>
        <v>-6977.0200000000041</v>
      </c>
      <c r="AA161" s="7">
        <f t="shared" si="25"/>
        <v>426450.48079647124</v>
      </c>
      <c r="AB161" s="7">
        <f t="shared" si="25"/>
        <v>0</v>
      </c>
      <c r="AC161" s="14">
        <f t="shared" si="25"/>
        <v>1113.4140792435574</v>
      </c>
    </row>
    <row r="162" spans="1:29" x14ac:dyDescent="0.35">
      <c r="A162" s="7" t="s">
        <v>211</v>
      </c>
      <c r="B162" s="7" t="s">
        <v>213</v>
      </c>
      <c r="C162" s="1">
        <v>106.3</v>
      </c>
      <c r="D162" s="7">
        <v>1906444.8</v>
      </c>
      <c r="E162" s="32">
        <v>-267751.48193013499</v>
      </c>
      <c r="F162" s="7">
        <f t="shared" si="19"/>
        <v>1638693.318069865</v>
      </c>
      <c r="G162" s="7">
        <v>487072.26860099996</v>
      </c>
      <c r="H162" s="7">
        <v>59994.75</v>
      </c>
      <c r="I162" s="7">
        <f t="shared" si="20"/>
        <v>1091626.2994688652</v>
      </c>
      <c r="J162" s="7">
        <v>0</v>
      </c>
      <c r="K162" s="14">
        <f t="shared" si="21"/>
        <v>15415.741468201928</v>
      </c>
      <c r="L162" s="1">
        <v>107</v>
      </c>
      <c r="M162" s="7">
        <v>1966205.19</v>
      </c>
      <c r="N162" s="32">
        <v>-131483.96615264981</v>
      </c>
      <c r="O162" s="7">
        <f t="shared" si="22"/>
        <v>1834721</v>
      </c>
      <c r="P162" s="7">
        <v>487072.27</v>
      </c>
      <c r="Q162" s="7">
        <v>56476.61</v>
      </c>
      <c r="R162" s="7">
        <f t="shared" si="23"/>
        <v>1291172.1199999999</v>
      </c>
      <c r="S162" s="7">
        <v>0</v>
      </c>
      <c r="T162" s="14">
        <f t="shared" si="24"/>
        <v>17146.925233644859</v>
      </c>
      <c r="U162" s="1">
        <f t="shared" si="26"/>
        <v>0.70000000000000284</v>
      </c>
      <c r="V162" s="7">
        <f t="shared" si="26"/>
        <v>59760.389999999898</v>
      </c>
      <c r="W162" s="7">
        <f t="shared" si="26"/>
        <v>136267.51577748518</v>
      </c>
      <c r="X162" s="7">
        <f t="shared" si="25"/>
        <v>196027.681930135</v>
      </c>
      <c r="Y162" s="7">
        <f t="shared" si="25"/>
        <v>1.3990000588819385E-3</v>
      </c>
      <c r="Z162" s="7">
        <f t="shared" si="25"/>
        <v>-3518.1399999999994</v>
      </c>
      <c r="AA162" s="7">
        <f t="shared" si="25"/>
        <v>199545.82053113473</v>
      </c>
      <c r="AB162" s="7">
        <f t="shared" si="25"/>
        <v>0</v>
      </c>
      <c r="AC162" s="14">
        <f t="shared" si="25"/>
        <v>1731.183765442931</v>
      </c>
    </row>
    <row r="163" spans="1:29" x14ac:dyDescent="0.35">
      <c r="A163" s="7" t="s">
        <v>211</v>
      </c>
      <c r="B163" s="7" t="s">
        <v>214</v>
      </c>
      <c r="C163" s="1">
        <v>222.4</v>
      </c>
      <c r="D163" s="7">
        <v>3217506.45</v>
      </c>
      <c r="E163" s="32">
        <v>-451884.11440355779</v>
      </c>
      <c r="F163" s="7">
        <f t="shared" si="19"/>
        <v>2765622.3355964422</v>
      </c>
      <c r="G163" s="7">
        <v>524985.30000000005</v>
      </c>
      <c r="H163" s="7">
        <v>59994.45</v>
      </c>
      <c r="I163" s="7">
        <f t="shared" si="20"/>
        <v>2180642.5855964422</v>
      </c>
      <c r="J163" s="7">
        <v>0</v>
      </c>
      <c r="K163" s="14">
        <f t="shared" si="21"/>
        <v>12435.352228401269</v>
      </c>
      <c r="L163" s="1">
        <v>217.1</v>
      </c>
      <c r="M163" s="7">
        <v>3260523.97</v>
      </c>
      <c r="N163" s="32">
        <v>-218037.58096650304</v>
      </c>
      <c r="O163" s="7">
        <f t="shared" si="22"/>
        <v>3042486</v>
      </c>
      <c r="P163" s="7">
        <v>524985.30000000005</v>
      </c>
      <c r="Q163" s="7">
        <v>56476.33</v>
      </c>
      <c r="R163" s="7">
        <f t="shared" si="23"/>
        <v>2461024.37</v>
      </c>
      <c r="S163" s="7">
        <v>0</v>
      </c>
      <c r="T163" s="14">
        <f t="shared" si="24"/>
        <v>14014.214647627821</v>
      </c>
      <c r="U163" s="1">
        <f t="shared" si="26"/>
        <v>-5.3000000000000114</v>
      </c>
      <c r="V163" s="7">
        <f t="shared" si="26"/>
        <v>43017.520000000019</v>
      </c>
      <c r="W163" s="7">
        <f t="shared" si="26"/>
        <v>233846.53343705475</v>
      </c>
      <c r="X163" s="7">
        <f t="shared" si="25"/>
        <v>276863.66440355778</v>
      </c>
      <c r="Y163" s="7">
        <f t="shared" si="25"/>
        <v>0</v>
      </c>
      <c r="Z163" s="7">
        <f t="shared" si="25"/>
        <v>-3518.1199999999953</v>
      </c>
      <c r="AA163" s="7">
        <f t="shared" si="25"/>
        <v>280381.78440355789</v>
      </c>
      <c r="AB163" s="7">
        <f t="shared" si="25"/>
        <v>0</v>
      </c>
      <c r="AC163" s="14">
        <f t="shared" si="25"/>
        <v>1578.8624192265524</v>
      </c>
    </row>
    <row r="164" spans="1:29" x14ac:dyDescent="0.35">
      <c r="A164" s="7" t="s">
        <v>211</v>
      </c>
      <c r="B164" s="7" t="s">
        <v>215</v>
      </c>
      <c r="C164" s="1">
        <v>127.5</v>
      </c>
      <c r="D164" s="7">
        <v>2237766.96</v>
      </c>
      <c r="E164" s="32">
        <v>-314284.16902198957</v>
      </c>
      <c r="F164" s="7">
        <f t="shared" si="19"/>
        <v>1923482.7909780103</v>
      </c>
      <c r="G164" s="7">
        <v>346252.58999999997</v>
      </c>
      <c r="H164" s="7">
        <v>39460.959999999999</v>
      </c>
      <c r="I164" s="7">
        <f t="shared" si="20"/>
        <v>1537769.2409780105</v>
      </c>
      <c r="J164" s="7">
        <v>0</v>
      </c>
      <c r="K164" s="14">
        <f t="shared" si="21"/>
        <v>15086.139537082434</v>
      </c>
      <c r="L164" s="1">
        <v>127.3</v>
      </c>
      <c r="M164" s="7">
        <v>2291267.9700000002</v>
      </c>
      <c r="N164" s="32">
        <v>-153221.54663528819</v>
      </c>
      <c r="O164" s="7">
        <f t="shared" si="22"/>
        <v>2138046</v>
      </c>
      <c r="P164" s="7">
        <v>346252.59</v>
      </c>
      <c r="Q164" s="7">
        <v>37146.94</v>
      </c>
      <c r="R164" s="7">
        <f t="shared" si="23"/>
        <v>1754646.47</v>
      </c>
      <c r="S164" s="7">
        <v>0</v>
      </c>
      <c r="T164" s="14">
        <f t="shared" si="24"/>
        <v>16795.333857030637</v>
      </c>
      <c r="U164" s="1">
        <f t="shared" si="26"/>
        <v>-0.20000000000000284</v>
      </c>
      <c r="V164" s="7">
        <f t="shared" si="26"/>
        <v>53501.010000000242</v>
      </c>
      <c r="W164" s="7">
        <f t="shared" si="26"/>
        <v>161062.62238670138</v>
      </c>
      <c r="X164" s="7">
        <f t="shared" si="25"/>
        <v>214563.20902198972</v>
      </c>
      <c r="Y164" s="7">
        <f t="shared" si="25"/>
        <v>0</v>
      </c>
      <c r="Z164" s="7">
        <f t="shared" si="25"/>
        <v>-2314.0199999999968</v>
      </c>
      <c r="AA164" s="7">
        <f t="shared" si="25"/>
        <v>216877.22902198951</v>
      </c>
      <c r="AB164" s="7">
        <f t="shared" si="25"/>
        <v>0</v>
      </c>
      <c r="AC164" s="14">
        <f t="shared" si="25"/>
        <v>1709.194319948203</v>
      </c>
    </row>
    <row r="165" spans="1:29" x14ac:dyDescent="0.35">
      <c r="A165" s="7" t="s">
        <v>211</v>
      </c>
      <c r="B165" s="7" t="s">
        <v>216</v>
      </c>
      <c r="C165" s="1">
        <v>92.6</v>
      </c>
      <c r="D165" s="7">
        <v>1700163.89</v>
      </c>
      <c r="E165" s="32">
        <v>-238780.26841983726</v>
      </c>
      <c r="F165" s="7">
        <f t="shared" si="19"/>
        <v>1461383.6215801626</v>
      </c>
      <c r="G165" s="7">
        <v>913994.62875199993</v>
      </c>
      <c r="H165" s="7">
        <v>113439.77</v>
      </c>
      <c r="I165" s="7">
        <f t="shared" si="20"/>
        <v>433949.2228281626</v>
      </c>
      <c r="J165" s="7">
        <v>0</v>
      </c>
      <c r="K165" s="14">
        <f t="shared" si="21"/>
        <v>15781.680578619467</v>
      </c>
      <c r="L165" s="1">
        <v>90.1</v>
      </c>
      <c r="M165" s="7">
        <v>1709554.2</v>
      </c>
      <c r="N165" s="32">
        <v>-114321.21515706117</v>
      </c>
      <c r="O165" s="7">
        <f t="shared" si="22"/>
        <v>1595233</v>
      </c>
      <c r="P165" s="7">
        <v>913994.63</v>
      </c>
      <c r="Q165" s="7">
        <v>106787.57</v>
      </c>
      <c r="R165" s="7">
        <f t="shared" si="23"/>
        <v>574450.80000000005</v>
      </c>
      <c r="S165" s="7">
        <v>0</v>
      </c>
      <c r="T165" s="14">
        <f t="shared" si="24"/>
        <v>17705.138734739179</v>
      </c>
      <c r="U165" s="1">
        <f t="shared" si="26"/>
        <v>-2.5</v>
      </c>
      <c r="V165" s="7">
        <f t="shared" si="26"/>
        <v>9390.3100000000559</v>
      </c>
      <c r="W165" s="7">
        <f t="shared" si="26"/>
        <v>124459.05326277608</v>
      </c>
      <c r="X165" s="7">
        <f t="shared" si="25"/>
        <v>133849.37841983745</v>
      </c>
      <c r="Y165" s="7">
        <f t="shared" si="25"/>
        <v>1.2480000732466578E-3</v>
      </c>
      <c r="Z165" s="7">
        <f t="shared" si="25"/>
        <v>-6652.1999999999971</v>
      </c>
      <c r="AA165" s="7">
        <f t="shared" si="25"/>
        <v>140501.57717183745</v>
      </c>
      <c r="AB165" s="7">
        <f t="shared" si="25"/>
        <v>0</v>
      </c>
      <c r="AC165" s="14">
        <f t="shared" si="25"/>
        <v>1923.4581561197119</v>
      </c>
    </row>
    <row r="166" spans="1:29" x14ac:dyDescent="0.35">
      <c r="A166" s="7" t="s">
        <v>217</v>
      </c>
      <c r="B166" s="7" t="s">
        <v>218</v>
      </c>
      <c r="C166" s="1">
        <v>1901.1</v>
      </c>
      <c r="D166" s="7">
        <v>17862848.579999998</v>
      </c>
      <c r="E166" s="32">
        <v>-2508755.6580650052</v>
      </c>
      <c r="F166" s="7">
        <f t="shared" si="19"/>
        <v>15354092.921934992</v>
      </c>
      <c r="G166" s="7">
        <v>9999771.3389999997</v>
      </c>
      <c r="H166" s="7">
        <v>488582.66</v>
      </c>
      <c r="I166" s="7">
        <f t="shared" si="20"/>
        <v>4865738.9229349922</v>
      </c>
      <c r="J166" s="7">
        <v>0</v>
      </c>
      <c r="K166" s="14">
        <f t="shared" si="21"/>
        <v>8076.4257124480528</v>
      </c>
      <c r="L166" s="1">
        <v>1894.5</v>
      </c>
      <c r="M166" s="7">
        <v>18259129</v>
      </c>
      <c r="N166" s="32">
        <v>-1221023.4779274827</v>
      </c>
      <c r="O166" s="7">
        <f t="shared" si="22"/>
        <v>17038106</v>
      </c>
      <c r="P166" s="7">
        <v>9999771.3399999999</v>
      </c>
      <c r="Q166" s="7">
        <v>459931.8</v>
      </c>
      <c r="R166" s="7">
        <f t="shared" si="23"/>
        <v>6578402.8600000003</v>
      </c>
      <c r="S166" s="7">
        <v>0</v>
      </c>
      <c r="T166" s="14">
        <f t="shared" si="24"/>
        <v>8993.4579044602797</v>
      </c>
      <c r="U166" s="1">
        <f t="shared" si="26"/>
        <v>-6.5999999999999091</v>
      </c>
      <c r="V166" s="7">
        <f t="shared" si="26"/>
        <v>396280.42000000179</v>
      </c>
      <c r="W166" s="7">
        <f t="shared" si="26"/>
        <v>1287732.1801375225</v>
      </c>
      <c r="X166" s="7">
        <f t="shared" si="25"/>
        <v>1684013.0780650079</v>
      </c>
      <c r="Y166" s="7">
        <f t="shared" si="25"/>
        <v>1.0000001639127731E-3</v>
      </c>
      <c r="Z166" s="7">
        <f t="shared" si="25"/>
        <v>-28650.859999999986</v>
      </c>
      <c r="AA166" s="7">
        <f t="shared" si="25"/>
        <v>1712663.9370650081</v>
      </c>
      <c r="AB166" s="7">
        <f t="shared" si="25"/>
        <v>0</v>
      </c>
      <c r="AC166" s="14">
        <f t="shared" si="25"/>
        <v>917.03219201222691</v>
      </c>
    </row>
    <row r="167" spans="1:29" x14ac:dyDescent="0.35">
      <c r="A167" s="7" t="s">
        <v>217</v>
      </c>
      <c r="B167" s="7" t="s">
        <v>219</v>
      </c>
      <c r="C167" s="1">
        <v>2082.9</v>
      </c>
      <c r="D167" s="7">
        <v>18574281.579999998</v>
      </c>
      <c r="E167" s="32">
        <v>-2608673.1799591621</v>
      </c>
      <c r="F167" s="7">
        <f t="shared" si="19"/>
        <v>15965608.400040835</v>
      </c>
      <c r="G167" s="7">
        <v>15325789.14769</v>
      </c>
      <c r="H167" s="7">
        <v>561284.49</v>
      </c>
      <c r="I167" s="7">
        <f t="shared" si="20"/>
        <v>78534.762350835139</v>
      </c>
      <c r="J167" s="7">
        <v>0</v>
      </c>
      <c r="K167" s="14">
        <f t="shared" si="21"/>
        <v>7665.0863699845577</v>
      </c>
      <c r="L167" s="1">
        <v>2116.8000000000002</v>
      </c>
      <c r="M167" s="7">
        <v>19346641.780000001</v>
      </c>
      <c r="N167" s="32">
        <v>-1293747.5731965499</v>
      </c>
      <c r="O167" s="7">
        <f t="shared" si="22"/>
        <v>18052894</v>
      </c>
      <c r="P167" s="7">
        <v>15325789.15</v>
      </c>
      <c r="Q167" s="7">
        <v>528370.32999999996</v>
      </c>
      <c r="R167" s="7">
        <f t="shared" si="23"/>
        <v>2198734.5199999996</v>
      </c>
      <c r="S167" s="7">
        <v>0</v>
      </c>
      <c r="T167" s="14">
        <f t="shared" si="24"/>
        <v>8528.3890778533623</v>
      </c>
      <c r="U167" s="1">
        <f t="shared" si="26"/>
        <v>33.900000000000091</v>
      </c>
      <c r="V167" s="7">
        <f t="shared" si="26"/>
        <v>772360.20000000298</v>
      </c>
      <c r="W167" s="7">
        <f t="shared" si="26"/>
        <v>1314925.6067626122</v>
      </c>
      <c r="X167" s="7">
        <f t="shared" si="25"/>
        <v>2087285.5999591649</v>
      </c>
      <c r="Y167" s="7">
        <f t="shared" si="25"/>
        <v>2.3100003600120544E-3</v>
      </c>
      <c r="Z167" s="7">
        <f t="shared" si="25"/>
        <v>-32914.160000000033</v>
      </c>
      <c r="AA167" s="7">
        <f t="shared" si="25"/>
        <v>2120199.7576491646</v>
      </c>
      <c r="AB167" s="7">
        <f t="shared" si="25"/>
        <v>0</v>
      </c>
      <c r="AC167" s="14">
        <f t="shared" si="25"/>
        <v>863.30270786880465</v>
      </c>
    </row>
    <row r="168" spans="1:29" x14ac:dyDescent="0.35">
      <c r="A168" s="7" t="s">
        <v>217</v>
      </c>
      <c r="B168" s="7" t="s">
        <v>220</v>
      </c>
      <c r="C168" s="1">
        <v>2575.3000000000002</v>
      </c>
      <c r="D168" s="7">
        <v>23257289.059999999</v>
      </c>
      <c r="E168" s="32">
        <v>-3266380.2337694308</v>
      </c>
      <c r="F168" s="7">
        <f t="shared" si="19"/>
        <v>19990908.826230567</v>
      </c>
      <c r="G168" s="7">
        <v>17411957.60193</v>
      </c>
      <c r="H168" s="7">
        <v>881320.48</v>
      </c>
      <c r="I168" s="7">
        <f t="shared" si="20"/>
        <v>1697630.7443005671</v>
      </c>
      <c r="J168" s="7">
        <v>0</v>
      </c>
      <c r="K168" s="14">
        <f t="shared" si="21"/>
        <v>7762.5553629598744</v>
      </c>
      <c r="L168" s="1">
        <v>2629.2</v>
      </c>
      <c r="M168" s="7">
        <v>24322699.34</v>
      </c>
      <c r="N168" s="32">
        <v>-1626506.2227618464</v>
      </c>
      <c r="O168" s="7">
        <f t="shared" si="22"/>
        <v>22696193</v>
      </c>
      <c r="P168" s="7">
        <v>17411957.600000001</v>
      </c>
      <c r="Q168" s="7">
        <v>829639.16</v>
      </c>
      <c r="R168" s="7">
        <f t="shared" si="23"/>
        <v>4454596.2399999984</v>
      </c>
      <c r="S168" s="7">
        <v>0</v>
      </c>
      <c r="T168" s="14">
        <f t="shared" si="24"/>
        <v>8632.3569907196106</v>
      </c>
      <c r="U168" s="1">
        <f t="shared" si="26"/>
        <v>53.899999999999636</v>
      </c>
      <c r="V168" s="7">
        <f t="shared" si="26"/>
        <v>1065410.2800000012</v>
      </c>
      <c r="W168" s="7">
        <f t="shared" si="26"/>
        <v>1639874.0110075844</v>
      </c>
      <c r="X168" s="7">
        <f t="shared" si="25"/>
        <v>2705284.1737694331</v>
      </c>
      <c r="Y168" s="7">
        <f t="shared" si="25"/>
        <v>-1.9299983978271484E-3</v>
      </c>
      <c r="Z168" s="7">
        <f t="shared" si="25"/>
        <v>-51681.319999999949</v>
      </c>
      <c r="AA168" s="7">
        <f t="shared" si="25"/>
        <v>2756965.4956994313</v>
      </c>
      <c r="AB168" s="7">
        <f t="shared" si="25"/>
        <v>0</v>
      </c>
      <c r="AC168" s="14">
        <f t="shared" si="25"/>
        <v>869.80162775973622</v>
      </c>
    </row>
    <row r="169" spans="1:29" x14ac:dyDescent="0.35">
      <c r="A169" s="7" t="s">
        <v>217</v>
      </c>
      <c r="B169" s="7" t="s">
        <v>221</v>
      </c>
      <c r="C169" s="1">
        <v>7599.6</v>
      </c>
      <c r="D169" s="7">
        <v>67769509</v>
      </c>
      <c r="E169" s="32">
        <v>-9517918.6223632693</v>
      </c>
      <c r="F169" s="7">
        <f t="shared" si="19"/>
        <v>58251590.377636731</v>
      </c>
      <c r="G169" s="7">
        <v>47210859.369000003</v>
      </c>
      <c r="H169" s="7">
        <v>1751515.72</v>
      </c>
      <c r="I169" s="7">
        <f t="shared" si="20"/>
        <v>9289215.2886367273</v>
      </c>
      <c r="J169" s="7">
        <v>0</v>
      </c>
      <c r="K169" s="14">
        <f t="shared" si="21"/>
        <v>7665.0863700243071</v>
      </c>
      <c r="L169" s="1">
        <v>8067.6</v>
      </c>
      <c r="M169" s="7">
        <v>73734394.930000007</v>
      </c>
      <c r="N169" s="32">
        <v>-4930762.4334275285</v>
      </c>
      <c r="O169" s="7">
        <f t="shared" si="22"/>
        <v>68803632</v>
      </c>
      <c r="P169" s="7">
        <v>47210859.369999997</v>
      </c>
      <c r="Q169" s="7">
        <v>1648805.48</v>
      </c>
      <c r="R169" s="7">
        <f t="shared" si="23"/>
        <v>19943967.150000002</v>
      </c>
      <c r="S169" s="7">
        <v>0</v>
      </c>
      <c r="T169" s="14">
        <f t="shared" si="24"/>
        <v>8528.3891120035696</v>
      </c>
      <c r="U169" s="1">
        <f t="shared" si="26"/>
        <v>468</v>
      </c>
      <c r="V169" s="7">
        <f t="shared" si="26"/>
        <v>5964885.9300000072</v>
      </c>
      <c r="W169" s="7">
        <f t="shared" si="26"/>
        <v>4587156.1889357409</v>
      </c>
      <c r="X169" s="7">
        <f t="shared" si="25"/>
        <v>10552041.622363269</v>
      </c>
      <c r="Y169" s="7">
        <f t="shared" si="25"/>
        <v>9.9999457597732544E-4</v>
      </c>
      <c r="Z169" s="7">
        <f t="shared" si="25"/>
        <v>-102710.23999999999</v>
      </c>
      <c r="AA169" s="7">
        <f t="shared" si="25"/>
        <v>10654751.861363275</v>
      </c>
      <c r="AB169" s="7">
        <f t="shared" si="25"/>
        <v>0</v>
      </c>
      <c r="AC169" s="14">
        <f t="shared" si="25"/>
        <v>863.30274197926246</v>
      </c>
    </row>
    <row r="170" spans="1:29" x14ac:dyDescent="0.35">
      <c r="A170" s="7" t="s">
        <v>217</v>
      </c>
      <c r="B170" s="7" t="s">
        <v>222</v>
      </c>
      <c r="C170" s="1">
        <v>3943.2</v>
      </c>
      <c r="D170" s="7">
        <v>35163525.43</v>
      </c>
      <c r="E170" s="32">
        <v>-4938556.8592232447</v>
      </c>
      <c r="F170" s="7">
        <f t="shared" si="19"/>
        <v>30224968.570776753</v>
      </c>
      <c r="G170" s="7">
        <v>12360035.922696</v>
      </c>
      <c r="H170" s="7">
        <v>653972.36</v>
      </c>
      <c r="I170" s="7">
        <f t="shared" si="20"/>
        <v>17210960.288080752</v>
      </c>
      <c r="J170" s="7">
        <v>0</v>
      </c>
      <c r="K170" s="14">
        <f t="shared" si="21"/>
        <v>7665.0863691359191</v>
      </c>
      <c r="L170" s="1">
        <v>3969.8</v>
      </c>
      <c r="M170" s="7">
        <v>36282264.990000002</v>
      </c>
      <c r="N170" s="32">
        <v>-2426265.64417045</v>
      </c>
      <c r="O170" s="7">
        <f t="shared" si="22"/>
        <v>33855999</v>
      </c>
      <c r="P170" s="7">
        <v>12360035.92</v>
      </c>
      <c r="Q170" s="7">
        <v>615622.91</v>
      </c>
      <c r="R170" s="7">
        <f t="shared" si="23"/>
        <v>20880340.169999998</v>
      </c>
      <c r="S170" s="7">
        <v>0</v>
      </c>
      <c r="T170" s="14">
        <f t="shared" si="24"/>
        <v>8528.3890876114656</v>
      </c>
      <c r="U170" s="1">
        <f t="shared" si="26"/>
        <v>26.600000000000364</v>
      </c>
      <c r="V170" s="7">
        <f t="shared" si="26"/>
        <v>1118739.5600000024</v>
      </c>
      <c r="W170" s="7">
        <f t="shared" si="26"/>
        <v>2512291.2150527947</v>
      </c>
      <c r="X170" s="7">
        <f t="shared" si="25"/>
        <v>3631030.4292232469</v>
      </c>
      <c r="Y170" s="7">
        <f t="shared" si="25"/>
        <v>-2.6960000395774841E-3</v>
      </c>
      <c r="Z170" s="7">
        <f t="shared" si="25"/>
        <v>-38349.449999999953</v>
      </c>
      <c r="AA170" s="7">
        <f t="shared" si="25"/>
        <v>3669379.8819192462</v>
      </c>
      <c r="AB170" s="7">
        <f t="shared" si="25"/>
        <v>0</v>
      </c>
      <c r="AC170" s="14">
        <f t="shared" si="25"/>
        <v>863.3027184755465</v>
      </c>
    </row>
    <row r="171" spans="1:29" x14ac:dyDescent="0.35">
      <c r="A171" s="7" t="s">
        <v>217</v>
      </c>
      <c r="B171" s="7" t="s">
        <v>223</v>
      </c>
      <c r="C171" s="1">
        <v>22383.8</v>
      </c>
      <c r="D171" s="7">
        <v>207150037.66</v>
      </c>
      <c r="E171" s="32">
        <v>-29093278.528362464</v>
      </c>
      <c r="F171" s="7">
        <f t="shared" si="19"/>
        <v>178056759.13163754</v>
      </c>
      <c r="G171" s="7">
        <v>61093542.491999999</v>
      </c>
      <c r="H171" s="7">
        <v>3351395.37</v>
      </c>
      <c r="I171" s="7">
        <f t="shared" si="20"/>
        <v>113611821.26963754</v>
      </c>
      <c r="J171" s="7">
        <v>0</v>
      </c>
      <c r="K171" s="14">
        <f t="shared" si="21"/>
        <v>7954.7154250680205</v>
      </c>
      <c r="L171" s="1">
        <v>22349.7</v>
      </c>
      <c r="M171" s="7">
        <v>211973765.91999999</v>
      </c>
      <c r="N171" s="32">
        <v>-14175098.105338128</v>
      </c>
      <c r="O171" s="7">
        <f t="shared" si="22"/>
        <v>197798668</v>
      </c>
      <c r="P171" s="7">
        <v>61093542.490000002</v>
      </c>
      <c r="Q171" s="7">
        <v>3154866.94</v>
      </c>
      <c r="R171" s="7">
        <f t="shared" si="23"/>
        <v>133550258.56999999</v>
      </c>
      <c r="S171" s="7">
        <v>0</v>
      </c>
      <c r="T171" s="14">
        <f t="shared" si="24"/>
        <v>8850.1710537501622</v>
      </c>
      <c r="U171" s="1">
        <f t="shared" si="26"/>
        <v>-34.099999999998545</v>
      </c>
      <c r="V171" s="7">
        <f t="shared" si="26"/>
        <v>4823728.2599999905</v>
      </c>
      <c r="W171" s="7">
        <f t="shared" si="26"/>
        <v>14918180.423024336</v>
      </c>
      <c r="X171" s="7">
        <f t="shared" si="25"/>
        <v>19741908.868362457</v>
      </c>
      <c r="Y171" s="7">
        <f t="shared" si="25"/>
        <v>-1.9999966025352478E-3</v>
      </c>
      <c r="Z171" s="7">
        <f t="shared" si="25"/>
        <v>-196528.43000000017</v>
      </c>
      <c r="AA171" s="7">
        <f t="shared" si="25"/>
        <v>19938437.300362453</v>
      </c>
      <c r="AB171" s="7">
        <f t="shared" si="25"/>
        <v>0</v>
      </c>
      <c r="AC171" s="14">
        <f t="shared" si="25"/>
        <v>895.45562868214165</v>
      </c>
    </row>
    <row r="172" spans="1:29" x14ac:dyDescent="0.35">
      <c r="A172" s="7" t="s">
        <v>217</v>
      </c>
      <c r="B172" s="7" t="s">
        <v>206</v>
      </c>
      <c r="C172" s="1">
        <v>1160.9000000000001</v>
      </c>
      <c r="D172" s="7">
        <v>11070356.039999999</v>
      </c>
      <c r="E172" s="32">
        <v>-2051.1708000000799</v>
      </c>
      <c r="F172" s="7">
        <f t="shared" si="19"/>
        <v>11068304.869199999</v>
      </c>
      <c r="G172" s="7">
        <v>10426083.439199999</v>
      </c>
      <c r="H172" s="7">
        <v>642221.43000000005</v>
      </c>
      <c r="I172" s="7">
        <f t="shared" si="20"/>
        <v>0</v>
      </c>
      <c r="J172" s="7">
        <v>2364.0164896817878</v>
      </c>
      <c r="K172" s="14">
        <f t="shared" si="21"/>
        <v>9534.2448696700812</v>
      </c>
      <c r="L172" s="1">
        <v>1182</v>
      </c>
      <c r="M172" s="7">
        <v>11542519.41</v>
      </c>
      <c r="N172" s="32">
        <v>-19038.895600002608</v>
      </c>
      <c r="O172" s="7">
        <f t="shared" si="22"/>
        <v>11523481</v>
      </c>
      <c r="P172" s="7">
        <v>10918919.439999999</v>
      </c>
      <c r="Q172" s="7">
        <v>604561.06999999995</v>
      </c>
      <c r="R172" s="7">
        <f t="shared" si="23"/>
        <v>0.49000000057276338</v>
      </c>
      <c r="S172" s="7">
        <v>495200.02648968174</v>
      </c>
      <c r="T172" s="14">
        <f t="shared" si="24"/>
        <v>9749.1379018612515</v>
      </c>
      <c r="U172" s="1">
        <f t="shared" si="26"/>
        <v>21.099999999999909</v>
      </c>
      <c r="V172" s="7">
        <f t="shared" si="26"/>
        <v>472163.37000000104</v>
      </c>
      <c r="W172" s="7">
        <f t="shared" si="26"/>
        <v>-16987.724800002528</v>
      </c>
      <c r="X172" s="7">
        <f t="shared" si="25"/>
        <v>455176.13080000132</v>
      </c>
      <c r="Y172" s="7">
        <f t="shared" si="25"/>
        <v>492836.0008000005</v>
      </c>
      <c r="Z172" s="7">
        <f t="shared" si="25"/>
        <v>-37660.360000000102</v>
      </c>
      <c r="AA172" s="7">
        <f t="shared" si="25"/>
        <v>0.49000000057276338</v>
      </c>
      <c r="AB172" s="7">
        <f t="shared" si="25"/>
        <v>492836.00999999995</v>
      </c>
      <c r="AC172" s="14">
        <f t="shared" si="25"/>
        <v>214.89303219117028</v>
      </c>
    </row>
    <row r="173" spans="1:29" x14ac:dyDescent="0.35">
      <c r="A173" s="7" t="s">
        <v>217</v>
      </c>
      <c r="B173" s="7" t="s">
        <v>224</v>
      </c>
      <c r="C173" s="1">
        <v>2322</v>
      </c>
      <c r="D173" s="7">
        <v>22148636.719999999</v>
      </c>
      <c r="E173" s="32">
        <v>-236.41579199885018</v>
      </c>
      <c r="F173" s="7">
        <f t="shared" si="19"/>
        <v>22148400.304207999</v>
      </c>
      <c r="G173" s="7">
        <v>21222623.104208</v>
      </c>
      <c r="H173" s="7">
        <v>925777.2</v>
      </c>
      <c r="I173" s="7">
        <f t="shared" si="20"/>
        <v>0</v>
      </c>
      <c r="J173" s="7">
        <v>845.86976505967323</v>
      </c>
      <c r="K173" s="14">
        <f t="shared" si="21"/>
        <v>9538.5014230008619</v>
      </c>
      <c r="L173" s="1">
        <v>2312.3000000000002</v>
      </c>
      <c r="M173" s="7">
        <v>22612202.140000001</v>
      </c>
      <c r="N173" s="32">
        <v>425.44213600072544</v>
      </c>
      <c r="O173" s="7">
        <f t="shared" si="22"/>
        <v>22612628</v>
      </c>
      <c r="P173" s="7">
        <v>21741138.670000002</v>
      </c>
      <c r="Q173" s="7">
        <v>871488.91</v>
      </c>
      <c r="R173" s="7">
        <f t="shared" si="23"/>
        <v>0.41999999817926437</v>
      </c>
      <c r="S173" s="7">
        <v>519361.43976505962</v>
      </c>
      <c r="T173" s="14">
        <f t="shared" si="24"/>
        <v>9779.279505254508</v>
      </c>
      <c r="U173" s="1">
        <f t="shared" si="26"/>
        <v>-9.6999999999998181</v>
      </c>
      <c r="V173" s="7">
        <f t="shared" si="26"/>
        <v>463565.42000000179</v>
      </c>
      <c r="W173" s="7">
        <f t="shared" si="26"/>
        <v>661.85792799957562</v>
      </c>
      <c r="X173" s="7">
        <f t="shared" si="25"/>
        <v>464227.69579200074</v>
      </c>
      <c r="Y173" s="7">
        <f t="shared" si="25"/>
        <v>518515.56579200178</v>
      </c>
      <c r="Z173" s="7">
        <f t="shared" si="25"/>
        <v>-54288.289999999921</v>
      </c>
      <c r="AA173" s="7">
        <f t="shared" si="25"/>
        <v>0.41999999817926437</v>
      </c>
      <c r="AB173" s="7">
        <f t="shared" si="25"/>
        <v>518515.56999999995</v>
      </c>
      <c r="AC173" s="14">
        <f t="shared" si="25"/>
        <v>240.77808225364606</v>
      </c>
    </row>
    <row r="174" spans="1:29" x14ac:dyDescent="0.35">
      <c r="A174" s="7" t="s">
        <v>217</v>
      </c>
      <c r="B174" s="7" t="s">
        <v>225</v>
      </c>
      <c r="C174" s="1">
        <v>958.8</v>
      </c>
      <c r="D174" s="7">
        <v>9261279.4299999997</v>
      </c>
      <c r="E174" s="32">
        <v>-1300704.4798525379</v>
      </c>
      <c r="F174" s="7">
        <f t="shared" si="19"/>
        <v>7960574.9501474621</v>
      </c>
      <c r="G174" s="7">
        <v>3485559.40368</v>
      </c>
      <c r="H174" s="7">
        <v>228777.8</v>
      </c>
      <c r="I174" s="7">
        <f t="shared" si="20"/>
        <v>4246237.7464674627</v>
      </c>
      <c r="J174" s="7">
        <v>0</v>
      </c>
      <c r="K174" s="14">
        <f t="shared" si="21"/>
        <v>8302.6438779176697</v>
      </c>
      <c r="L174" s="1">
        <v>957</v>
      </c>
      <c r="M174" s="7">
        <v>9478607.7599999998</v>
      </c>
      <c r="N174" s="32">
        <v>-633852.94079611497</v>
      </c>
      <c r="O174" s="7">
        <f t="shared" si="22"/>
        <v>8844755</v>
      </c>
      <c r="P174" s="7">
        <v>3485559.4</v>
      </c>
      <c r="Q174" s="7">
        <v>215362.09</v>
      </c>
      <c r="R174" s="7">
        <f t="shared" si="23"/>
        <v>5143833.51</v>
      </c>
      <c r="S174" s="7">
        <v>0</v>
      </c>
      <c r="T174" s="14">
        <f t="shared" si="24"/>
        <v>9242.1682340647858</v>
      </c>
      <c r="U174" s="1">
        <f t="shared" si="26"/>
        <v>-1.7999999999999545</v>
      </c>
      <c r="V174" s="7">
        <f t="shared" si="26"/>
        <v>217328.33000000007</v>
      </c>
      <c r="W174" s="7">
        <f t="shared" si="26"/>
        <v>666851.53905642289</v>
      </c>
      <c r="X174" s="7">
        <f t="shared" si="25"/>
        <v>884180.04985253792</v>
      </c>
      <c r="Y174" s="7">
        <f t="shared" si="25"/>
        <v>-3.6800000816583633E-3</v>
      </c>
      <c r="Z174" s="7">
        <f t="shared" si="25"/>
        <v>-13415.709999999992</v>
      </c>
      <c r="AA174" s="7">
        <f t="shared" si="25"/>
        <v>897595.76353253704</v>
      </c>
      <c r="AB174" s="7">
        <f t="shared" si="25"/>
        <v>0</v>
      </c>
      <c r="AC174" s="14">
        <f t="shared" si="25"/>
        <v>939.52435614711612</v>
      </c>
    </row>
    <row r="175" spans="1:29" x14ac:dyDescent="0.35">
      <c r="A175" s="7" t="s">
        <v>217</v>
      </c>
      <c r="B175" s="7" t="s">
        <v>226</v>
      </c>
      <c r="C175" s="1">
        <v>178</v>
      </c>
      <c r="D175" s="7">
        <v>2791748.74</v>
      </c>
      <c r="E175" s="32">
        <v>-392088.38478385902</v>
      </c>
      <c r="F175" s="7">
        <f t="shared" si="19"/>
        <v>2399660.3552161413</v>
      </c>
      <c r="G175" s="7">
        <v>1231519.5760049999</v>
      </c>
      <c r="H175" s="7">
        <v>81701.070000000007</v>
      </c>
      <c r="I175" s="7">
        <f t="shared" si="20"/>
        <v>1086439.7092111413</v>
      </c>
      <c r="J175" s="7">
        <v>0</v>
      </c>
      <c r="K175" s="14">
        <f t="shared" si="21"/>
        <v>13481.237950652479</v>
      </c>
      <c r="L175" s="1">
        <v>178.8</v>
      </c>
      <c r="M175" s="7">
        <v>2870408.91</v>
      </c>
      <c r="N175" s="32">
        <v>-191949.82796617708</v>
      </c>
      <c r="O175" s="7">
        <f t="shared" si="22"/>
        <v>2678459</v>
      </c>
      <c r="P175" s="7">
        <v>1231519.58</v>
      </c>
      <c r="Q175" s="7">
        <v>76910.06</v>
      </c>
      <c r="R175" s="7">
        <f t="shared" si="23"/>
        <v>1370029.3599999999</v>
      </c>
      <c r="S175" s="7">
        <v>0</v>
      </c>
      <c r="T175" s="14">
        <f t="shared" si="24"/>
        <v>14980.195749440714</v>
      </c>
      <c r="U175" s="1">
        <f t="shared" si="26"/>
        <v>0.80000000000001137</v>
      </c>
      <c r="V175" s="7">
        <f t="shared" si="26"/>
        <v>78660.169999999925</v>
      </c>
      <c r="W175" s="7">
        <f t="shared" si="26"/>
        <v>200138.55681768194</v>
      </c>
      <c r="X175" s="7">
        <f t="shared" si="25"/>
        <v>278798.64478385868</v>
      </c>
      <c r="Y175" s="7">
        <f t="shared" si="25"/>
        <v>3.9950001519173384E-3</v>
      </c>
      <c r="Z175" s="7">
        <f t="shared" si="25"/>
        <v>-4791.0100000000093</v>
      </c>
      <c r="AA175" s="7">
        <f t="shared" si="25"/>
        <v>283589.65078885853</v>
      </c>
      <c r="AB175" s="7">
        <f t="shared" si="25"/>
        <v>0</v>
      </c>
      <c r="AC175" s="14">
        <f t="shared" si="25"/>
        <v>1498.9577987882349</v>
      </c>
    </row>
    <row r="176" spans="1:29" x14ac:dyDescent="0.35">
      <c r="A176" s="7" t="s">
        <v>217</v>
      </c>
      <c r="B176" s="7" t="s">
        <v>227</v>
      </c>
      <c r="C176" s="1">
        <v>215.7</v>
      </c>
      <c r="D176" s="7">
        <v>3099171.2</v>
      </c>
      <c r="E176" s="32">
        <v>-712.88190800002485</v>
      </c>
      <c r="F176" s="7">
        <f t="shared" si="19"/>
        <v>3098458.3180920002</v>
      </c>
      <c r="G176" s="7">
        <v>2970829.2780920002</v>
      </c>
      <c r="H176" s="7">
        <v>127629.04</v>
      </c>
      <c r="I176" s="7">
        <f t="shared" si="20"/>
        <v>0</v>
      </c>
      <c r="J176" s="7">
        <v>217.54031751902949</v>
      </c>
      <c r="K176" s="14">
        <f t="shared" si="21"/>
        <v>14364.665359721837</v>
      </c>
      <c r="L176" s="1">
        <v>218.7</v>
      </c>
      <c r="M176" s="7">
        <v>3200549.21</v>
      </c>
      <c r="N176" s="32">
        <v>-25920.566663000282</v>
      </c>
      <c r="O176" s="7">
        <f t="shared" si="22"/>
        <v>3174629</v>
      </c>
      <c r="P176" s="7">
        <v>3054483.87</v>
      </c>
      <c r="Q176" s="7">
        <v>120144.77</v>
      </c>
      <c r="R176" s="7">
        <f t="shared" si="23"/>
        <v>0.35999999988416675</v>
      </c>
      <c r="S176" s="7">
        <v>83872.140317519035</v>
      </c>
      <c r="T176" s="14">
        <f t="shared" si="24"/>
        <v>14515.907636031094</v>
      </c>
      <c r="U176" s="1">
        <f t="shared" si="26"/>
        <v>3</v>
      </c>
      <c r="V176" s="7">
        <f t="shared" si="26"/>
        <v>101378.00999999978</v>
      </c>
      <c r="W176" s="7">
        <f t="shared" si="26"/>
        <v>-25207.684755000257</v>
      </c>
      <c r="X176" s="7">
        <f t="shared" si="25"/>
        <v>76170.681907999795</v>
      </c>
      <c r="Y176" s="7">
        <f t="shared" si="25"/>
        <v>83654.591907999944</v>
      </c>
      <c r="Z176" s="7">
        <f t="shared" si="25"/>
        <v>-7484.2699999999895</v>
      </c>
      <c r="AA176" s="7">
        <f t="shared" si="25"/>
        <v>0.35999999988416675</v>
      </c>
      <c r="AB176" s="7">
        <f t="shared" si="25"/>
        <v>83654.600000000006</v>
      </c>
      <c r="AC176" s="14">
        <f t="shared" si="25"/>
        <v>151.24227630925634</v>
      </c>
    </row>
    <row r="177" spans="1:32" x14ac:dyDescent="0.35">
      <c r="A177" s="7" t="s">
        <v>217</v>
      </c>
      <c r="B177" s="7" t="s">
        <v>228</v>
      </c>
      <c r="C177" s="1">
        <v>74.7</v>
      </c>
      <c r="D177" s="7">
        <v>1425828.76</v>
      </c>
      <c r="E177" s="32">
        <v>-3.1941199999855598</v>
      </c>
      <c r="F177" s="7">
        <f t="shared" si="19"/>
        <v>1425825.5658800001</v>
      </c>
      <c r="G177" s="7">
        <v>1330482.45588</v>
      </c>
      <c r="H177" s="7">
        <v>95343.11</v>
      </c>
      <c r="I177" s="7">
        <f t="shared" si="20"/>
        <v>0</v>
      </c>
      <c r="J177" s="7">
        <v>1205.0655237146566</v>
      </c>
      <c r="K177" s="14">
        <f t="shared" si="21"/>
        <v>19087.356972958503</v>
      </c>
      <c r="L177" s="1">
        <v>72.5</v>
      </c>
      <c r="M177" s="7">
        <v>1422371.96</v>
      </c>
      <c r="N177" s="32">
        <v>-694.34457999991719</v>
      </c>
      <c r="O177" s="7">
        <f t="shared" si="22"/>
        <v>1421678</v>
      </c>
      <c r="P177" s="7">
        <v>1331925.5</v>
      </c>
      <c r="Q177" s="7">
        <v>89752.12</v>
      </c>
      <c r="R177" s="7">
        <f t="shared" si="23"/>
        <v>0.38000000000465661</v>
      </c>
      <c r="S177" s="7">
        <v>2648.1055237146575</v>
      </c>
      <c r="T177" s="14">
        <f t="shared" si="24"/>
        <v>19609.35172413793</v>
      </c>
      <c r="U177" s="1">
        <f t="shared" si="26"/>
        <v>-2.2000000000000028</v>
      </c>
      <c r="V177" s="7">
        <f t="shared" si="26"/>
        <v>-3456.8000000000466</v>
      </c>
      <c r="W177" s="7">
        <f t="shared" si="26"/>
        <v>-691.15045999993163</v>
      </c>
      <c r="X177" s="7">
        <f t="shared" si="25"/>
        <v>-4147.5658800001256</v>
      </c>
      <c r="Y177" s="7">
        <f t="shared" si="25"/>
        <v>1443.0441199999768</v>
      </c>
      <c r="Z177" s="7">
        <f t="shared" si="25"/>
        <v>-5590.9900000000052</v>
      </c>
      <c r="AA177" s="7">
        <f t="shared" si="25"/>
        <v>0.38000000000465661</v>
      </c>
      <c r="AB177" s="7">
        <f t="shared" si="25"/>
        <v>1443.0400000000009</v>
      </c>
      <c r="AC177" s="14">
        <f t="shared" si="25"/>
        <v>521.99475117942711</v>
      </c>
    </row>
    <row r="178" spans="1:32" x14ac:dyDescent="0.35">
      <c r="A178" s="7" t="s">
        <v>229</v>
      </c>
      <c r="B178" s="7" t="s">
        <v>230</v>
      </c>
      <c r="C178" s="1">
        <v>872.6</v>
      </c>
      <c r="D178" s="7">
        <v>8955436.5399999991</v>
      </c>
      <c r="E178" s="32">
        <v>-1257750.2400889238</v>
      </c>
      <c r="F178" s="7">
        <f t="shared" si="19"/>
        <v>7697686.2999110753</v>
      </c>
      <c r="G178" s="7">
        <v>2089481.209245</v>
      </c>
      <c r="H178" s="7">
        <v>234354.21</v>
      </c>
      <c r="I178" s="7">
        <f t="shared" si="20"/>
        <v>5373850.8806660753</v>
      </c>
      <c r="J178" s="7">
        <v>0</v>
      </c>
      <c r="K178" s="14">
        <f t="shared" si="21"/>
        <v>8821.5520283189035</v>
      </c>
      <c r="L178" s="1">
        <v>873.7</v>
      </c>
      <c r="M178" s="7">
        <v>9190023.6899999995</v>
      </c>
      <c r="N178" s="32">
        <v>-614554.76261763403</v>
      </c>
      <c r="O178" s="7">
        <f t="shared" si="22"/>
        <v>8575469</v>
      </c>
      <c r="P178" s="7">
        <v>2089481.21</v>
      </c>
      <c r="Q178" s="7">
        <v>220611.5</v>
      </c>
      <c r="R178" s="7">
        <f t="shared" si="23"/>
        <v>6265376.29</v>
      </c>
      <c r="S178" s="7">
        <v>0</v>
      </c>
      <c r="T178" s="14">
        <f t="shared" si="24"/>
        <v>9815.1184617145464</v>
      </c>
      <c r="U178" s="1">
        <f t="shared" si="26"/>
        <v>1.1000000000000227</v>
      </c>
      <c r="V178" s="7">
        <f t="shared" si="26"/>
        <v>234587.15000000037</v>
      </c>
      <c r="W178" s="7">
        <f t="shared" si="26"/>
        <v>643195.47747128981</v>
      </c>
      <c r="X178" s="7">
        <f t="shared" si="25"/>
        <v>877782.70008892473</v>
      </c>
      <c r="Y178" s="7">
        <f t="shared" si="25"/>
        <v>7.5499992817640305E-4</v>
      </c>
      <c r="Z178" s="7">
        <f t="shared" si="25"/>
        <v>-13742.709999999992</v>
      </c>
      <c r="AA178" s="7">
        <f t="shared" si="25"/>
        <v>891525.40933392476</v>
      </c>
      <c r="AB178" s="7">
        <f t="shared" si="25"/>
        <v>0</v>
      </c>
      <c r="AC178" s="14">
        <f t="shared" si="25"/>
        <v>993.56643339564289</v>
      </c>
    </row>
    <row r="179" spans="1:32" x14ac:dyDescent="0.35">
      <c r="A179" s="7" t="s">
        <v>229</v>
      </c>
      <c r="B179" s="7" t="s">
        <v>231</v>
      </c>
      <c r="C179" s="1">
        <v>748.7</v>
      </c>
      <c r="D179" s="7">
        <v>7360268.7699999996</v>
      </c>
      <c r="E179" s="32">
        <v>-1033716.1981147273</v>
      </c>
      <c r="F179" s="7">
        <f t="shared" si="19"/>
        <v>6326552.5718852719</v>
      </c>
      <c r="G179" s="7">
        <v>1543913.8112320001</v>
      </c>
      <c r="H179" s="7">
        <v>145549.63</v>
      </c>
      <c r="I179" s="7">
        <f t="shared" si="20"/>
        <v>4637089.1306532724</v>
      </c>
      <c r="J179" s="7">
        <v>0</v>
      </c>
      <c r="K179" s="14">
        <f t="shared" si="21"/>
        <v>8450.0501828306024</v>
      </c>
      <c r="L179" s="1">
        <v>755</v>
      </c>
      <c r="M179" s="7">
        <v>7599650.4900000002</v>
      </c>
      <c r="N179" s="32">
        <v>-508203.41278782237</v>
      </c>
      <c r="O179" s="7">
        <f t="shared" si="22"/>
        <v>7091447</v>
      </c>
      <c r="P179" s="7">
        <v>1543913.81</v>
      </c>
      <c r="Q179" s="7">
        <v>137014.49</v>
      </c>
      <c r="R179" s="7">
        <f t="shared" si="23"/>
        <v>5410518.6999999993</v>
      </c>
      <c r="S179" s="7">
        <v>0</v>
      </c>
      <c r="T179" s="14">
        <f t="shared" si="24"/>
        <v>9392.6450331125834</v>
      </c>
      <c r="U179" s="1">
        <f t="shared" si="26"/>
        <v>6.2999999999999545</v>
      </c>
      <c r="V179" s="7">
        <f t="shared" si="26"/>
        <v>239381.72000000067</v>
      </c>
      <c r="W179" s="7">
        <f t="shared" si="26"/>
        <v>525512.78532690485</v>
      </c>
      <c r="X179" s="7">
        <f t="shared" si="25"/>
        <v>764894.42811472807</v>
      </c>
      <c r="Y179" s="7">
        <f t="shared" si="25"/>
        <v>-1.2320000678300858E-3</v>
      </c>
      <c r="Z179" s="7">
        <f t="shared" si="25"/>
        <v>-8535.140000000014</v>
      </c>
      <c r="AA179" s="7">
        <f t="shared" si="25"/>
        <v>773429.56934672687</v>
      </c>
      <c r="AB179" s="7">
        <f t="shared" si="25"/>
        <v>0</v>
      </c>
      <c r="AC179" s="14">
        <f t="shared" si="25"/>
        <v>942.59485028198105</v>
      </c>
    </row>
    <row r="180" spans="1:32" x14ac:dyDescent="0.35">
      <c r="A180" s="7" t="s">
        <v>229</v>
      </c>
      <c r="B180" s="7" t="s">
        <v>232</v>
      </c>
      <c r="C180" s="1">
        <v>199.4</v>
      </c>
      <c r="D180" s="7">
        <v>3026166.45</v>
      </c>
      <c r="E180" s="32">
        <v>-425011.28359696321</v>
      </c>
      <c r="F180" s="7">
        <f t="shared" si="19"/>
        <v>2601155.166403037</v>
      </c>
      <c r="G180" s="7">
        <v>397400.48357400001</v>
      </c>
      <c r="H180" s="7">
        <v>45797.05</v>
      </c>
      <c r="I180" s="7">
        <f t="shared" si="20"/>
        <v>2157957.632829037</v>
      </c>
      <c r="J180" s="7">
        <v>0</v>
      </c>
      <c r="K180" s="14">
        <f t="shared" si="21"/>
        <v>13044.910563706304</v>
      </c>
      <c r="L180" s="1">
        <v>196.5</v>
      </c>
      <c r="M180" s="7">
        <v>3078874.53</v>
      </c>
      <c r="N180" s="32">
        <v>-205890.32952902318</v>
      </c>
      <c r="O180" s="7">
        <f t="shared" si="22"/>
        <v>2872984</v>
      </c>
      <c r="P180" s="7">
        <v>397400.48</v>
      </c>
      <c r="Q180" s="7">
        <v>43111.48</v>
      </c>
      <c r="R180" s="7">
        <f t="shared" si="23"/>
        <v>2432472.04</v>
      </c>
      <c r="S180" s="7">
        <v>0</v>
      </c>
      <c r="T180" s="14">
        <f t="shared" si="24"/>
        <v>14620.783715012723</v>
      </c>
      <c r="U180" s="1">
        <f t="shared" si="26"/>
        <v>-2.9000000000000057</v>
      </c>
      <c r="V180" s="7">
        <f t="shared" si="26"/>
        <v>52708.079999999609</v>
      </c>
      <c r="W180" s="7">
        <f t="shared" si="26"/>
        <v>219120.95406794004</v>
      </c>
      <c r="X180" s="7">
        <f t="shared" si="25"/>
        <v>271828.83359696297</v>
      </c>
      <c r="Y180" s="7">
        <f t="shared" si="25"/>
        <v>-3.574000031221658E-3</v>
      </c>
      <c r="Z180" s="7">
        <f t="shared" si="25"/>
        <v>-2685.5699999999997</v>
      </c>
      <c r="AA180" s="7">
        <f t="shared" si="25"/>
        <v>274514.40717096301</v>
      </c>
      <c r="AB180" s="7">
        <f t="shared" si="25"/>
        <v>0</v>
      </c>
      <c r="AC180" s="14">
        <f t="shared" si="25"/>
        <v>1575.8731513064195</v>
      </c>
    </row>
    <row r="181" spans="1:32" x14ac:dyDescent="0.35">
      <c r="A181" s="7" t="s">
        <v>229</v>
      </c>
      <c r="B181" s="7" t="s">
        <v>233</v>
      </c>
      <c r="C181" s="1">
        <v>61.1</v>
      </c>
      <c r="D181" s="7">
        <v>1232390.52</v>
      </c>
      <c r="E181" s="32">
        <v>-173083.63087494046</v>
      </c>
      <c r="F181" s="7">
        <f t="shared" si="19"/>
        <v>1059306.8891250596</v>
      </c>
      <c r="G181" s="7">
        <v>343386.55515000003</v>
      </c>
      <c r="H181" s="7">
        <v>45115.77</v>
      </c>
      <c r="I181" s="7">
        <f t="shared" si="20"/>
        <v>670804.56397505954</v>
      </c>
      <c r="J181" s="7">
        <v>0</v>
      </c>
      <c r="K181" s="14">
        <f t="shared" si="21"/>
        <v>17337.26496113027</v>
      </c>
      <c r="L181" s="1">
        <v>63.8</v>
      </c>
      <c r="M181" s="7">
        <v>1313484.8899999999</v>
      </c>
      <c r="N181" s="32">
        <v>-87835.289875710761</v>
      </c>
      <c r="O181" s="7">
        <f t="shared" si="22"/>
        <v>1225650</v>
      </c>
      <c r="P181" s="7">
        <v>343386.56</v>
      </c>
      <c r="Q181" s="7">
        <v>42470.15</v>
      </c>
      <c r="R181" s="7">
        <f t="shared" si="23"/>
        <v>839793.28999999992</v>
      </c>
      <c r="S181" s="7">
        <v>0</v>
      </c>
      <c r="T181" s="14">
        <f t="shared" si="24"/>
        <v>19210.815047021944</v>
      </c>
      <c r="U181" s="1">
        <f t="shared" si="26"/>
        <v>2.6999999999999957</v>
      </c>
      <c r="V181" s="7">
        <f t="shared" si="26"/>
        <v>81094.369999999879</v>
      </c>
      <c r="W181" s="7">
        <f t="shared" si="26"/>
        <v>85248.340999229695</v>
      </c>
      <c r="X181" s="7">
        <f t="shared" si="25"/>
        <v>166343.11087494041</v>
      </c>
      <c r="Y181" s="7">
        <f t="shared" si="25"/>
        <v>4.8499999684281647E-3</v>
      </c>
      <c r="Z181" s="7">
        <f t="shared" si="25"/>
        <v>-2645.6199999999953</v>
      </c>
      <c r="AA181" s="7">
        <f t="shared" si="25"/>
        <v>168988.72602494038</v>
      </c>
      <c r="AB181" s="7">
        <f t="shared" si="25"/>
        <v>0</v>
      </c>
      <c r="AC181" s="14">
        <f t="shared" si="25"/>
        <v>1873.5500858916748</v>
      </c>
    </row>
    <row r="182" spans="1:32" x14ac:dyDescent="0.35">
      <c r="K182" s="14"/>
      <c r="T182" s="14"/>
      <c r="AC182" s="14"/>
    </row>
    <row r="183" spans="1:32" x14ac:dyDescent="0.35">
      <c r="A183" s="12"/>
      <c r="B183" s="12" t="s">
        <v>234</v>
      </c>
      <c r="C183" s="4">
        <f>SUM(C4:C182)</f>
        <v>896093.79999999981</v>
      </c>
      <c r="D183" s="12">
        <f>SUM(D4:D182)</f>
        <v>8411855676.760004</v>
      </c>
      <c r="E183" s="12">
        <f>SUM(E4:E182)</f>
        <v>-1173512157.9999986</v>
      </c>
      <c r="F183" s="12">
        <f>ROUND(SUM(F4:F182),0)</f>
        <v>7238343519</v>
      </c>
      <c r="G183" s="12">
        <f>ROUND(SUM(G4:G182),0)</f>
        <v>2847374678</v>
      </c>
      <c r="H183" s="12">
        <f>ROUND(SUM(H4:H182),0)</f>
        <v>207176111</v>
      </c>
      <c r="I183" s="12">
        <f>ROUND(SUM(I4:I182),0)+1</f>
        <v>4183792731</v>
      </c>
      <c r="J183" s="12">
        <f>SUM(J4:J182)</f>
        <v>338210.03741897264</v>
      </c>
      <c r="K183" s="16">
        <f>F183/C183</f>
        <v>8077.6627614207373</v>
      </c>
      <c r="L183" s="4">
        <f t="shared" ref="L183:S183" si="27">SUM(L4:L182)</f>
        <v>895024.5</v>
      </c>
      <c r="M183" s="12">
        <f t="shared" si="27"/>
        <v>8610847260.1700039</v>
      </c>
      <c r="N183" s="12">
        <f t="shared" si="27"/>
        <v>-572396893.99999964</v>
      </c>
      <c r="O183" s="12">
        <f t="shared" si="27"/>
        <v>8038450366</v>
      </c>
      <c r="P183" s="12">
        <f t="shared" si="27"/>
        <v>2848721359.0400028</v>
      </c>
      <c r="Q183" s="12">
        <f t="shared" si="27"/>
        <v>195027142.95999992</v>
      </c>
      <c r="R183" s="12">
        <f t="shared" si="27"/>
        <v>4994701863.9999981</v>
      </c>
      <c r="S183" s="12">
        <f t="shared" si="27"/>
        <v>1532711.404655803</v>
      </c>
      <c r="T183" s="16">
        <f>O183/L183</f>
        <v>8981.2629330258551</v>
      </c>
      <c r="U183" s="4">
        <f t="shared" ref="U183:AB183" si="28">SUM(U4:U182)</f>
        <v>-1069.2999999999984</v>
      </c>
      <c r="V183" s="12">
        <f t="shared" si="28"/>
        <v>198991583.41</v>
      </c>
      <c r="W183" s="12">
        <f t="shared" si="28"/>
        <v>601115264</v>
      </c>
      <c r="X183" s="12">
        <f t="shared" si="28"/>
        <v>800106847.24000013</v>
      </c>
      <c r="Y183" s="12">
        <f t="shared" si="28"/>
        <v>1346681.0041760388</v>
      </c>
      <c r="Z183" s="12">
        <f t="shared" si="28"/>
        <v>-12148967.899999997</v>
      </c>
      <c r="AA183" s="12">
        <f t="shared" si="28"/>
        <v>810909134.13582337</v>
      </c>
      <c r="AB183" s="12">
        <f t="shared" si="28"/>
        <v>1194501.3672368308</v>
      </c>
      <c r="AC183" s="16">
        <f>T183-K183</f>
        <v>903.60017160511779</v>
      </c>
    </row>
    <row r="184" spans="1:32" x14ac:dyDescent="0.35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20"/>
      <c r="L184" s="19"/>
      <c r="M184" s="18"/>
      <c r="N184" s="18"/>
      <c r="O184" s="18"/>
      <c r="P184" s="18"/>
      <c r="Q184" s="18"/>
      <c r="R184" s="18"/>
      <c r="S184" s="18"/>
      <c r="T184" s="20"/>
      <c r="U184" s="19"/>
      <c r="V184" s="18"/>
      <c r="W184" s="18"/>
      <c r="X184" s="18"/>
      <c r="Y184" s="18"/>
      <c r="Z184" s="18"/>
      <c r="AA184" s="18"/>
      <c r="AB184" s="18"/>
      <c r="AC184" s="20"/>
    </row>
    <row r="185" spans="1:32" x14ac:dyDescent="0.35">
      <c r="D185" s="33" t="s">
        <v>239</v>
      </c>
      <c r="E185" s="34"/>
      <c r="F185" s="21">
        <f>SUM(F4:F181)</f>
        <v>7238343518.760004</v>
      </c>
      <c r="AD185" s="13"/>
      <c r="AE185" s="13"/>
      <c r="AF185" s="13"/>
    </row>
    <row r="186" spans="1:32" x14ac:dyDescent="0.35">
      <c r="O186" s="15"/>
    </row>
    <row r="187" spans="1:32" ht="17.25" customHeight="1" x14ac:dyDescent="0.35">
      <c r="AD187" s="13"/>
      <c r="AE187" s="13"/>
      <c r="AF187" s="13"/>
    </row>
    <row r="188" spans="1:32" x14ac:dyDescent="0.35">
      <c r="AD188" s="13"/>
      <c r="AE188" s="13"/>
      <c r="AF188" s="13"/>
    </row>
  </sheetData>
  <autoFilter ref="A2:AC183" xr:uid="{00000000-0009-0000-0000-000000000000}"/>
  <mergeCells count="4">
    <mergeCell ref="D185:E185"/>
    <mergeCell ref="C1:K1"/>
    <mergeCell ref="L1:T1"/>
    <mergeCell ref="U1:AC1"/>
  </mergeCells>
  <printOptions horizontalCentered="1" headings="1" gridLines="1"/>
  <pageMargins left="0.19" right="0.17" top="0.89" bottom="0.41" header="0.17" footer="0.17"/>
  <pageSetup scale="65" fitToWidth="3" fitToHeight="4" orientation="landscape" r:id="rId1"/>
  <headerFooter>
    <oddHeader xml:space="preserve">&amp;L&amp;G&amp;C&amp;"Museo Slab 500,Bold"
Illustration of 
FY2017-18 Total Program Funding with Supplental AND
FY2018-19 Proposed School Finance Act Bill as of April 16, 2018&amp;"-,Bold"
&amp;"-,Regular"
</oddHeader>
    <oddFooter>&amp;L&amp;F&amp;CPage &amp;P of &amp;N&amp;R&amp;D</oddFooter>
  </headerFooter>
  <colBreaks count="2" manualBreakCount="2">
    <brk id="11" max="189" man="1"/>
    <brk id="20" max="18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2020-21 to 2021-22 Gov Req</vt:lpstr>
      <vt:lpstr>'2020-21 to 2021-22 Gov Req'!Print_Area</vt:lpstr>
      <vt:lpstr>'2020-21 to 2021-22 Gov Req'!Print_Titles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Emm</dc:creator>
  <cp:lastModifiedBy>Tim Kahle</cp:lastModifiedBy>
  <cp:lastPrinted>2018-04-17T15:23:09Z</cp:lastPrinted>
  <dcterms:created xsi:type="dcterms:W3CDTF">2012-04-09T19:03:04Z</dcterms:created>
  <dcterms:modified xsi:type="dcterms:W3CDTF">2020-11-05T15:48:21Z</dcterms:modified>
</cp:coreProperties>
</file>