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search\GSR\Statistical_Reports\Stat Report_FY2019\Report\"/>
    </mc:Choice>
  </mc:AlternateContent>
  <xr:revisionPtr revIDLastSave="0" documentId="13_ncr:1_{6226F503-F668-4C9C-81F8-CEB4073C35B4}" xr6:coauthVersionLast="36" xr6:coauthVersionMax="36" xr10:uidLastSave="{00000000-0000-0000-0000-000000000000}"/>
  <bookViews>
    <workbookView xWindow="1500" yWindow="120" windowWidth="13620" windowHeight="11895" tabRatio="926" xr2:uid="{00000000-000D-0000-FFFF-FFFF00000000}"/>
  </bookViews>
  <sheets>
    <sheet name="Overview_ADP_by_Location" sheetId="2" r:id="rId1"/>
    <sheet name="Overview_On_Grounds_Pop" sheetId="3" r:id="rId2"/>
    <sheet name="Overview_Operational_Cap" sheetId="4" r:id="rId3"/>
    <sheet name="Overview_Employee_Data" sheetId="1" r:id="rId4"/>
    <sheet name="Admissions_Overview" sheetId="8" r:id="rId5"/>
    <sheet name="Admissions_Crime_Sentence" sheetId="9" r:id="rId6"/>
    <sheet name="Admissions_Needs_Risk" sheetId="10" r:id="rId7"/>
    <sheet name="Releases_Overview" sheetId="27" r:id="rId8"/>
    <sheet name="Releases_Felony_Info" sheetId="11" r:id="rId9"/>
    <sheet name="Releases_All_Admit Types" sheetId="12" r:id="rId10"/>
    <sheet name="Release_Profile" sheetId="26" r:id="rId11"/>
    <sheet name="Offender_Overview" sheetId="18" r:id="rId12"/>
    <sheet name="Offender_AdmType and FelClass" sheetId="17" r:id="rId13"/>
    <sheet name="Offender_County" sheetId="16" r:id="rId14"/>
    <sheet name="Offender_June 30_Crimes" sheetId="15" r:id="rId15"/>
    <sheet name="Offender_SentLengths" sheetId="21" r:id="rId16"/>
    <sheet name="Offender_Needs_Risk" sheetId="13" r:id="rId17"/>
    <sheet name="Offender_Escapes" sheetId="5" r:id="rId18"/>
    <sheet name="Parole_Overview" sheetId="25" r:id="rId19"/>
    <sheet name="Recidivism" sheetId="24" r:id="rId20"/>
  </sheets>
  <calcPr calcId="191029"/>
</workbook>
</file>

<file path=xl/calcChain.xml><?xml version="1.0" encoding="utf-8"?>
<calcChain xmlns="http://schemas.openxmlformats.org/spreadsheetml/2006/main">
  <c r="C22" i="25" l="1"/>
  <c r="M38" i="5"/>
  <c r="M39" i="5" s="1"/>
  <c r="F34" i="15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P60" i="17"/>
  <c r="P61" i="17"/>
  <c r="P62" i="17"/>
  <c r="P36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E16" i="12"/>
  <c r="D12" i="27"/>
  <c r="D13" i="27"/>
  <c r="D14" i="27"/>
  <c r="D15" i="27"/>
  <c r="D16" i="27"/>
  <c r="D17" i="27"/>
  <c r="D18" i="27"/>
  <c r="D19" i="27"/>
  <c r="D20" i="27"/>
  <c r="D21" i="27"/>
  <c r="D22" i="27"/>
  <c r="P63" i="17" l="1"/>
  <c r="Y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9" i="9"/>
  <c r="Y30" i="9"/>
  <c r="Y31" i="9"/>
  <c r="Y32" i="9"/>
  <c r="Y33" i="9"/>
  <c r="Y34" i="9"/>
  <c r="Y35" i="9"/>
  <c r="Y37" i="9"/>
  <c r="T38" i="9"/>
  <c r="U38" i="9"/>
  <c r="V38" i="9"/>
  <c r="W38" i="9"/>
  <c r="X38" i="9"/>
  <c r="D54" i="9"/>
  <c r="D31" i="9"/>
  <c r="E31" i="9"/>
  <c r="Y38" i="9" l="1"/>
  <c r="P29" i="4"/>
  <c r="Q37" i="3"/>
  <c r="C28" i="3"/>
  <c r="D28" i="3"/>
  <c r="E28" i="3"/>
  <c r="F28" i="3"/>
  <c r="G28" i="3"/>
  <c r="H28" i="3"/>
  <c r="I28" i="3"/>
  <c r="J28" i="3"/>
  <c r="K28" i="3"/>
  <c r="L28" i="3"/>
  <c r="M28" i="3"/>
  <c r="O28" i="3"/>
  <c r="P28" i="3"/>
  <c r="Q28" i="3"/>
  <c r="Q33" i="3" s="1"/>
  <c r="N28" i="3"/>
  <c r="Q32" i="3"/>
  <c r="H12" i="2"/>
  <c r="L38" i="5" l="1"/>
  <c r="L26" i="5"/>
  <c r="L39" i="5" s="1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3" i="12"/>
  <c r="M33" i="27"/>
  <c r="N33" i="27"/>
  <c r="L33" i="27"/>
  <c r="M28" i="27"/>
  <c r="N28" i="27"/>
  <c r="L28" i="27"/>
  <c r="L34" i="27" s="1"/>
  <c r="M24" i="27"/>
  <c r="N24" i="27"/>
  <c r="L24" i="27"/>
  <c r="O5" i="27"/>
  <c r="O6" i="27"/>
  <c r="O7" i="27"/>
  <c r="O8" i="27"/>
  <c r="O9" i="27"/>
  <c r="O10" i="27"/>
  <c r="O11" i="27"/>
  <c r="O12" i="27"/>
  <c r="O13" i="27"/>
  <c r="O14" i="27"/>
  <c r="O15" i="27"/>
  <c r="O16" i="27"/>
  <c r="O17" i="27"/>
  <c r="O18" i="27"/>
  <c r="O19" i="27"/>
  <c r="O20" i="27"/>
  <c r="O21" i="27"/>
  <c r="O22" i="27"/>
  <c r="O23" i="27"/>
  <c r="O25" i="27"/>
  <c r="O26" i="27"/>
  <c r="O27" i="27"/>
  <c r="O29" i="27"/>
  <c r="O30" i="27"/>
  <c r="O31" i="27"/>
  <c r="O32" i="27"/>
  <c r="O4" i="27"/>
  <c r="H8" i="27"/>
  <c r="N34" i="27" l="1"/>
  <c r="O28" i="27"/>
  <c r="O24" i="27"/>
  <c r="O33" i="27"/>
  <c r="M34" i="27"/>
  <c r="O34" i="27" s="1"/>
  <c r="S38" i="9"/>
  <c r="R38" i="9"/>
  <c r="Q38" i="9"/>
  <c r="P38" i="9"/>
  <c r="O38" i="9"/>
  <c r="N38" i="9"/>
  <c r="M38" i="9"/>
  <c r="L38" i="9"/>
  <c r="K38" i="9"/>
  <c r="J38" i="9"/>
  <c r="I38" i="9"/>
  <c r="H35" i="8"/>
  <c r="H56" i="8"/>
  <c r="H74" i="8"/>
  <c r="H69" i="8"/>
  <c r="H46" i="8"/>
  <c r="G75" i="8"/>
  <c r="G57" i="8"/>
  <c r="H28" i="8"/>
  <c r="B36" i="8"/>
  <c r="O29" i="4" l="1"/>
  <c r="P32" i="3"/>
  <c r="P37" i="3"/>
  <c r="H11" i="2"/>
  <c r="P33" i="3" l="1"/>
  <c r="H28" i="21" l="1"/>
  <c r="AO28" i="15"/>
  <c r="BN28" i="16"/>
  <c r="Q6" i="17"/>
  <c r="Q7" i="17"/>
  <c r="Q8" i="17"/>
  <c r="Q3" i="17"/>
  <c r="Q4" i="17"/>
  <c r="Q5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4" i="17"/>
  <c r="G3" i="17"/>
  <c r="Q29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30" i="18"/>
  <c r="G29" i="18"/>
  <c r="G4" i="18"/>
  <c r="C31" i="18"/>
  <c r="D31" i="18"/>
  <c r="E31" i="18"/>
  <c r="F31" i="18"/>
  <c r="B31" i="18"/>
  <c r="G31" i="18" l="1"/>
  <c r="F75" i="8"/>
  <c r="H73" i="8"/>
  <c r="H72" i="8"/>
  <c r="H71" i="8"/>
  <c r="H70" i="8"/>
  <c r="H68" i="8"/>
  <c r="H67" i="8"/>
  <c r="H66" i="8"/>
  <c r="H65" i="8"/>
  <c r="H64" i="8"/>
  <c r="H63" i="8"/>
  <c r="H62" i="8"/>
  <c r="H54" i="8"/>
  <c r="F57" i="8"/>
  <c r="H55" i="8"/>
  <c r="H53" i="8"/>
  <c r="H52" i="8"/>
  <c r="F36" i="8"/>
  <c r="H27" i="8"/>
  <c r="H26" i="8"/>
  <c r="H34" i="8"/>
  <c r="H33" i="8"/>
  <c r="H32" i="8"/>
  <c r="H31" i="8"/>
  <c r="H30" i="8"/>
  <c r="H29" i="8"/>
  <c r="H57" i="8" l="1"/>
  <c r="Q31" i="25"/>
  <c r="Q23" i="25"/>
  <c r="Q24" i="25"/>
  <c r="Q25" i="25"/>
  <c r="Q26" i="25"/>
  <c r="Q27" i="25"/>
  <c r="Q28" i="25"/>
  <c r="Q29" i="25"/>
  <c r="Q30" i="25"/>
  <c r="Q22" i="25"/>
  <c r="Q13" i="25"/>
  <c r="Q14" i="25"/>
  <c r="Q15" i="25"/>
  <c r="Q16" i="25"/>
  <c r="Q17" i="25"/>
  <c r="Q12" i="25"/>
  <c r="Q7" i="25"/>
  <c r="Q6" i="25"/>
  <c r="Q5" i="25"/>
  <c r="Q4" i="25"/>
  <c r="K37" i="25"/>
  <c r="K36" i="25"/>
  <c r="K35" i="25"/>
  <c r="K34" i="25"/>
  <c r="K17" i="25"/>
  <c r="K16" i="25"/>
  <c r="K18" i="25"/>
  <c r="K19" i="25"/>
  <c r="K20" i="25"/>
  <c r="O18" i="25"/>
  <c r="P18" i="25"/>
  <c r="K21" i="25"/>
  <c r="K8" i="25"/>
  <c r="K9" i="25"/>
  <c r="K10" i="25"/>
  <c r="K11" i="25"/>
  <c r="K12" i="25"/>
  <c r="K13" i="25"/>
  <c r="K14" i="25"/>
  <c r="K15" i="25"/>
  <c r="K22" i="25"/>
  <c r="K23" i="25"/>
  <c r="K24" i="25"/>
  <c r="K25" i="25"/>
  <c r="K26" i="25"/>
  <c r="K27" i="25"/>
  <c r="K28" i="25"/>
  <c r="K29" i="25"/>
  <c r="K7" i="25"/>
  <c r="K6" i="25"/>
  <c r="K5" i="25"/>
  <c r="K4" i="25"/>
  <c r="E29" i="25"/>
  <c r="E30" i="25"/>
  <c r="E31" i="25"/>
  <c r="E32" i="25"/>
  <c r="E33" i="25"/>
  <c r="E34" i="25"/>
  <c r="E35" i="25"/>
  <c r="E36" i="25"/>
  <c r="E37" i="25"/>
  <c r="E38" i="25"/>
  <c r="E26" i="25"/>
  <c r="E27" i="25"/>
  <c r="E28" i="25"/>
  <c r="E25" i="25"/>
  <c r="E14" i="25"/>
  <c r="E15" i="25"/>
  <c r="E16" i="25"/>
  <c r="E17" i="25"/>
  <c r="E18" i="25"/>
  <c r="E19" i="25"/>
  <c r="E20" i="25"/>
  <c r="E21" i="25"/>
  <c r="E13" i="25"/>
  <c r="E12" i="25"/>
  <c r="E11" i="25"/>
  <c r="E10" i="25"/>
  <c r="D5" i="25"/>
  <c r="D4" i="25"/>
  <c r="C6" i="25"/>
  <c r="B6" i="25"/>
  <c r="K38" i="5"/>
  <c r="K26" i="5"/>
  <c r="N4" i="21"/>
  <c r="N3" i="21"/>
  <c r="M5" i="21"/>
  <c r="L5" i="21"/>
  <c r="I30" i="21"/>
  <c r="AO4" i="15"/>
  <c r="AO5" i="15"/>
  <c r="AO6" i="15"/>
  <c r="AO7" i="15"/>
  <c r="AO8" i="15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9" i="15"/>
  <c r="AO3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A30" i="15"/>
  <c r="AB30" i="15"/>
  <c r="AC30" i="15"/>
  <c r="AD30" i="15"/>
  <c r="AE30" i="15"/>
  <c r="AF30" i="15"/>
  <c r="AG30" i="15"/>
  <c r="AH30" i="15"/>
  <c r="AI30" i="15"/>
  <c r="AJ30" i="15"/>
  <c r="AK30" i="15"/>
  <c r="AL30" i="15"/>
  <c r="AM30" i="15"/>
  <c r="AN30" i="15"/>
  <c r="I30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5" i="15"/>
  <c r="F5" i="15"/>
  <c r="F4" i="15"/>
  <c r="C36" i="15"/>
  <c r="D36" i="15"/>
  <c r="E36" i="15"/>
  <c r="B36" i="15"/>
  <c r="BN35" i="16"/>
  <c r="BN34" i="16"/>
  <c r="BE36" i="16"/>
  <c r="BF36" i="16"/>
  <c r="BG36" i="16"/>
  <c r="BN4" i="16"/>
  <c r="BN5" i="16"/>
  <c r="BN6" i="16"/>
  <c r="BN7" i="16"/>
  <c r="BN8" i="16"/>
  <c r="BN9" i="16"/>
  <c r="BN10" i="16"/>
  <c r="BN11" i="16"/>
  <c r="BN12" i="16"/>
  <c r="BN13" i="16"/>
  <c r="BN14" i="16"/>
  <c r="BN15" i="16"/>
  <c r="BN16" i="16"/>
  <c r="BN17" i="16"/>
  <c r="BN18" i="16"/>
  <c r="BN19" i="16"/>
  <c r="BN20" i="16"/>
  <c r="BN21" i="16"/>
  <c r="BN22" i="16"/>
  <c r="BN23" i="16"/>
  <c r="BN24" i="16"/>
  <c r="BN25" i="16"/>
  <c r="BN26" i="16"/>
  <c r="BN27" i="16"/>
  <c r="BN29" i="16"/>
  <c r="BN3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AF36" i="16"/>
  <c r="AG36" i="16"/>
  <c r="AH36" i="16"/>
  <c r="AI36" i="16"/>
  <c r="AJ36" i="16"/>
  <c r="AK36" i="16"/>
  <c r="AL36" i="16"/>
  <c r="AM36" i="16"/>
  <c r="AN36" i="16"/>
  <c r="AO36" i="16"/>
  <c r="AP36" i="16"/>
  <c r="AQ36" i="16"/>
  <c r="AR36" i="16"/>
  <c r="AS36" i="16"/>
  <c r="AT36" i="16"/>
  <c r="AU36" i="16"/>
  <c r="AV36" i="16"/>
  <c r="AW36" i="16"/>
  <c r="AX36" i="16"/>
  <c r="AY36" i="16"/>
  <c r="AZ36" i="16"/>
  <c r="BA36" i="16"/>
  <c r="BB36" i="16"/>
  <c r="BC36" i="16"/>
  <c r="BD36" i="16"/>
  <c r="BH36" i="16"/>
  <c r="BI36" i="16"/>
  <c r="BJ36" i="16"/>
  <c r="BK36" i="16"/>
  <c r="BL36" i="16"/>
  <c r="BM36" i="16"/>
  <c r="B36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Y30" i="16"/>
  <c r="Z30" i="16"/>
  <c r="AA30" i="16"/>
  <c r="AB30" i="16"/>
  <c r="AC30" i="16"/>
  <c r="AD30" i="16"/>
  <c r="AE30" i="16"/>
  <c r="AF30" i="16"/>
  <c r="AG30" i="16"/>
  <c r="AH30" i="16"/>
  <c r="AI30" i="16"/>
  <c r="AJ30" i="16"/>
  <c r="AK30" i="16"/>
  <c r="AL30" i="16"/>
  <c r="AM30" i="16"/>
  <c r="AN30" i="16"/>
  <c r="AO30" i="16"/>
  <c r="AP30" i="16"/>
  <c r="AQ30" i="16"/>
  <c r="AR30" i="16"/>
  <c r="AS30" i="16"/>
  <c r="AT30" i="16"/>
  <c r="AU30" i="16"/>
  <c r="AV30" i="16"/>
  <c r="AW30" i="16"/>
  <c r="AX30" i="16"/>
  <c r="AY30" i="16"/>
  <c r="AZ30" i="16"/>
  <c r="BA30" i="16"/>
  <c r="BB30" i="16"/>
  <c r="BC30" i="16"/>
  <c r="BD30" i="16"/>
  <c r="BE30" i="16"/>
  <c r="BF30" i="16"/>
  <c r="BG30" i="16"/>
  <c r="BH30" i="16"/>
  <c r="BI30" i="16"/>
  <c r="BJ30" i="16"/>
  <c r="BK30" i="16"/>
  <c r="BL30" i="16"/>
  <c r="BM30" i="16"/>
  <c r="K39" i="5" l="1"/>
  <c r="BN36" i="16"/>
  <c r="Q18" i="25"/>
  <c r="D6" i="25"/>
  <c r="N5" i="21"/>
  <c r="AO30" i="15"/>
  <c r="F36" i="15"/>
  <c r="BN30" i="16"/>
  <c r="P9" i="17"/>
  <c r="O9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14" i="17"/>
  <c r="L13" i="17"/>
  <c r="K27" i="17"/>
  <c r="J27" i="17"/>
  <c r="C30" i="17"/>
  <c r="D30" i="17"/>
  <c r="E30" i="17"/>
  <c r="F30" i="17"/>
  <c r="B30" i="17"/>
  <c r="W16" i="18"/>
  <c r="W17" i="18"/>
  <c r="W18" i="18"/>
  <c r="W19" i="18"/>
  <c r="W20" i="18"/>
  <c r="W15" i="18"/>
  <c r="W14" i="18"/>
  <c r="V21" i="18"/>
  <c r="U21" i="18"/>
  <c r="W6" i="18"/>
  <c r="W7" i="18"/>
  <c r="W8" i="18"/>
  <c r="W9" i="18"/>
  <c r="W5" i="18"/>
  <c r="W4" i="18"/>
  <c r="V10" i="18"/>
  <c r="U10" i="18"/>
  <c r="Q5" i="18"/>
  <c r="Q6" i="18"/>
  <c r="Q7" i="18"/>
  <c r="Q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30" i="18"/>
  <c r="Q4" i="18"/>
  <c r="K31" i="18"/>
  <c r="L31" i="18"/>
  <c r="M31" i="18"/>
  <c r="N31" i="18"/>
  <c r="O31" i="18"/>
  <c r="P31" i="18"/>
  <c r="J31" i="18"/>
  <c r="H56" i="26"/>
  <c r="I56" i="26"/>
  <c r="G56" i="26"/>
  <c r="J48" i="26"/>
  <c r="J49" i="26"/>
  <c r="J50" i="26"/>
  <c r="J51" i="26"/>
  <c r="J52" i="26"/>
  <c r="J53" i="26"/>
  <c r="J54" i="26"/>
  <c r="J55" i="26"/>
  <c r="J47" i="26"/>
  <c r="J42" i="26"/>
  <c r="J41" i="26"/>
  <c r="J40" i="26"/>
  <c r="H43" i="26"/>
  <c r="I43" i="26"/>
  <c r="G43" i="26"/>
  <c r="J32" i="26"/>
  <c r="J33" i="26"/>
  <c r="J34" i="26"/>
  <c r="J35" i="26"/>
  <c r="J31" i="26"/>
  <c r="H36" i="26"/>
  <c r="I36" i="26"/>
  <c r="G36" i="26"/>
  <c r="H27" i="26"/>
  <c r="I27" i="26"/>
  <c r="G27" i="26"/>
  <c r="J23" i="26"/>
  <c r="J24" i="26"/>
  <c r="J25" i="26"/>
  <c r="J26" i="26"/>
  <c r="J22" i="26"/>
  <c r="J11" i="26"/>
  <c r="J12" i="26"/>
  <c r="J13" i="26"/>
  <c r="J14" i="26"/>
  <c r="J15" i="26"/>
  <c r="J16" i="26"/>
  <c r="J17" i="26"/>
  <c r="J6" i="26"/>
  <c r="J7" i="26"/>
  <c r="J8" i="26"/>
  <c r="J9" i="26"/>
  <c r="J10" i="26"/>
  <c r="J5" i="26"/>
  <c r="H18" i="26"/>
  <c r="I18" i="26"/>
  <c r="G18" i="26"/>
  <c r="D49" i="26"/>
  <c r="D50" i="26"/>
  <c r="D48" i="26"/>
  <c r="C51" i="26"/>
  <c r="B51" i="26"/>
  <c r="D42" i="26"/>
  <c r="D34" i="26"/>
  <c r="D35" i="26"/>
  <c r="D36" i="26"/>
  <c r="D37" i="26"/>
  <c r="D38" i="26"/>
  <c r="D39" i="26"/>
  <c r="D40" i="26"/>
  <c r="D41" i="26"/>
  <c r="D43" i="26"/>
  <c r="D33" i="26"/>
  <c r="D32" i="26"/>
  <c r="C44" i="26"/>
  <c r="B44" i="26"/>
  <c r="C28" i="26"/>
  <c r="B28" i="26"/>
  <c r="D25" i="26"/>
  <c r="D26" i="26"/>
  <c r="D27" i="26"/>
  <c r="D24" i="26"/>
  <c r="D23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6" i="26"/>
  <c r="D5" i="26"/>
  <c r="C19" i="26"/>
  <c r="B19" i="26"/>
  <c r="E5" i="12"/>
  <c r="E6" i="12"/>
  <c r="E7" i="12"/>
  <c r="E8" i="12"/>
  <c r="E9" i="12"/>
  <c r="E10" i="12"/>
  <c r="E11" i="12"/>
  <c r="E12" i="12"/>
  <c r="E13" i="12"/>
  <c r="E14" i="12"/>
  <c r="E15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" i="12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4" i="11"/>
  <c r="T3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G21" i="11"/>
  <c r="C16" i="11"/>
  <c r="D5" i="11"/>
  <c r="D6" i="11"/>
  <c r="D7" i="11"/>
  <c r="D8" i="11"/>
  <c r="D9" i="11"/>
  <c r="D10" i="11"/>
  <c r="D11" i="11"/>
  <c r="D12" i="11"/>
  <c r="D13" i="11"/>
  <c r="D14" i="11"/>
  <c r="D15" i="11"/>
  <c r="D4" i="11"/>
  <c r="D3" i="11"/>
  <c r="D12" i="8"/>
  <c r="D13" i="8"/>
  <c r="D14" i="8"/>
  <c r="D16" i="8"/>
  <c r="D17" i="8"/>
  <c r="D18" i="8"/>
  <c r="D19" i="8"/>
  <c r="D20" i="8"/>
  <c r="D11" i="8"/>
  <c r="E57" i="12" l="1"/>
  <c r="D44" i="26"/>
  <c r="G30" i="17"/>
  <c r="Q9" i="17"/>
  <c r="L27" i="17"/>
  <c r="W21" i="18"/>
  <c r="W10" i="18"/>
  <c r="Q31" i="18"/>
  <c r="J56" i="26"/>
  <c r="J43" i="26"/>
  <c r="J36" i="26"/>
  <c r="J27" i="26"/>
  <c r="J18" i="26"/>
  <c r="D51" i="26"/>
  <c r="D28" i="26"/>
  <c r="D19" i="26"/>
  <c r="T21" i="11"/>
  <c r="N29" i="4"/>
  <c r="O14" i="3"/>
  <c r="O11" i="3"/>
  <c r="O37" i="3" l="1"/>
  <c r="O33" i="3"/>
  <c r="H4" i="2"/>
  <c r="H5" i="2"/>
  <c r="H6" i="2"/>
  <c r="H7" i="2"/>
  <c r="H8" i="2"/>
  <c r="H9" i="2"/>
  <c r="H10" i="2"/>
  <c r="H3" i="2"/>
  <c r="P32" i="25" l="1"/>
  <c r="Q32" i="25"/>
  <c r="O32" i="25"/>
  <c r="P8" i="25"/>
  <c r="Q8" i="25"/>
  <c r="O8" i="25"/>
  <c r="J38" i="25"/>
  <c r="K38" i="25"/>
  <c r="I38" i="25"/>
  <c r="E22" i="25"/>
  <c r="D22" i="25"/>
  <c r="H4" i="21"/>
  <c r="H5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9" i="21"/>
  <c r="H30" i="21"/>
  <c r="H3" i="21"/>
  <c r="B16" i="11" l="1"/>
  <c r="D16" i="11" l="1"/>
  <c r="K30" i="25" l="1"/>
  <c r="J30" i="25"/>
  <c r="I30" i="25"/>
  <c r="D39" i="25"/>
  <c r="E39" i="25"/>
  <c r="C39" i="25"/>
  <c r="D39" i="5"/>
  <c r="C39" i="5"/>
  <c r="J39" i="5" l="1"/>
  <c r="J8" i="17"/>
  <c r="D57" i="12"/>
  <c r="C57" i="12"/>
  <c r="H22" i="1"/>
  <c r="H13" i="1"/>
  <c r="C18" i="1"/>
  <c r="C11" i="1"/>
  <c r="L29" i="4"/>
  <c r="K29" i="4"/>
  <c r="J29" i="4"/>
  <c r="H29" i="4"/>
  <c r="N37" i="3" l="1"/>
  <c r="N33" i="3"/>
  <c r="E39" i="5" l="1"/>
  <c r="H39" i="5"/>
  <c r="G39" i="5"/>
  <c r="F39" i="5"/>
  <c r="I39" i="5" l="1"/>
  <c r="C34" i="27"/>
  <c r="B34" i="27"/>
  <c r="B25" i="27"/>
  <c r="C25" i="27"/>
  <c r="E75" i="8"/>
  <c r="D75" i="8"/>
  <c r="C75" i="8"/>
  <c r="B75" i="8"/>
  <c r="D33" i="27"/>
  <c r="D30" i="27"/>
  <c r="D31" i="27"/>
  <c r="D32" i="27"/>
  <c r="D29" i="27"/>
  <c r="D23" i="27"/>
  <c r="D24" i="27"/>
  <c r="H75" i="8" l="1"/>
  <c r="D25" i="27"/>
  <c r="D34" i="27"/>
  <c r="E54" i="9" l="1"/>
  <c r="E57" i="8"/>
  <c r="D57" i="8"/>
  <c r="C57" i="8"/>
  <c r="B57" i="8"/>
  <c r="C36" i="8"/>
  <c r="D36" i="8"/>
  <c r="E36" i="8"/>
  <c r="C21" i="8"/>
  <c r="B21" i="8"/>
  <c r="H7" i="8"/>
  <c r="M29" i="4"/>
  <c r="M33" i="3"/>
  <c r="M37" i="3"/>
  <c r="H36" i="8" l="1"/>
  <c r="D21" i="8"/>
  <c r="K8" i="17"/>
  <c r="L4" i="17"/>
  <c r="L5" i="17"/>
  <c r="L6" i="17"/>
  <c r="L7" i="17"/>
  <c r="L3" i="17"/>
  <c r="C107" i="16"/>
  <c r="B107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46" i="16"/>
  <c r="L8" i="17" l="1"/>
  <c r="D107" i="16"/>
  <c r="M25" i="1" l="1"/>
  <c r="L25" i="1"/>
  <c r="N6" i="1"/>
  <c r="N8" i="1"/>
  <c r="N10" i="1"/>
  <c r="N11" i="1"/>
  <c r="N12" i="1"/>
  <c r="N7" i="1"/>
  <c r="N14" i="1"/>
  <c r="N15" i="1"/>
  <c r="N16" i="1"/>
  <c r="N17" i="1"/>
  <c r="N18" i="1"/>
  <c r="N20" i="1"/>
  <c r="N21" i="1"/>
  <c r="N22" i="1"/>
  <c r="N23" i="1"/>
  <c r="N24" i="1"/>
  <c r="N9" i="1"/>
  <c r="N13" i="1"/>
  <c r="N19" i="1"/>
  <c r="N5" i="1"/>
  <c r="H23" i="1" l="1"/>
  <c r="N25" i="1"/>
  <c r="C19" i="1"/>
  <c r="J32" i="3"/>
  <c r="I13" i="1" l="1"/>
  <c r="I12" i="1"/>
  <c r="I21" i="1"/>
  <c r="D17" i="1"/>
  <c r="D10" i="1"/>
  <c r="I22" i="1"/>
  <c r="I9" i="1"/>
  <c r="I15" i="1"/>
  <c r="I19" i="1"/>
  <c r="I6" i="1"/>
  <c r="I10" i="1"/>
  <c r="I16" i="1"/>
  <c r="I20" i="1"/>
  <c r="I7" i="1"/>
  <c r="I11" i="1"/>
  <c r="I17" i="1"/>
  <c r="I5" i="1"/>
  <c r="I8" i="1"/>
  <c r="I14" i="1"/>
  <c r="I18" i="1"/>
  <c r="D7" i="1"/>
  <c r="D12" i="1"/>
  <c r="D16" i="1"/>
  <c r="D9" i="1"/>
  <c r="D5" i="1"/>
  <c r="D8" i="1"/>
  <c r="D13" i="1"/>
  <c r="D14" i="1"/>
  <c r="D6" i="1"/>
  <c r="D15" i="1"/>
  <c r="D18" i="1"/>
  <c r="D11" i="1"/>
  <c r="L33" i="3"/>
  <c r="L37" i="3"/>
  <c r="K37" i="3"/>
  <c r="J37" i="3"/>
  <c r="I37" i="3"/>
  <c r="H37" i="3"/>
  <c r="J31" i="3"/>
  <c r="K33" i="3"/>
  <c r="I33" i="3"/>
  <c r="H33" i="3"/>
  <c r="J19" i="3"/>
  <c r="J14" i="3"/>
  <c r="J11" i="3"/>
  <c r="J3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<sst xmlns="http://schemas.openxmlformats.org/spreadsheetml/2006/main" count="2051" uniqueCount="601">
  <si>
    <t>Gender</t>
  </si>
  <si>
    <t>#</t>
  </si>
  <si>
    <t>%</t>
  </si>
  <si>
    <t>Male</t>
  </si>
  <si>
    <t>21-29</t>
  </si>
  <si>
    <t>30-39</t>
  </si>
  <si>
    <t>40-49</t>
  </si>
  <si>
    <t>50-59</t>
  </si>
  <si>
    <t>60+</t>
  </si>
  <si>
    <t>Total</t>
  </si>
  <si>
    <t>Female</t>
  </si>
  <si>
    <t>Grand Total</t>
  </si>
  <si>
    <t>Age Range</t>
  </si>
  <si>
    <t>Caucasian</t>
  </si>
  <si>
    <t>Hispanic or Latino</t>
  </si>
  <si>
    <t>African American</t>
  </si>
  <si>
    <t>Native American</t>
  </si>
  <si>
    <t>Asian</t>
  </si>
  <si>
    <t>Pacific Islander</t>
  </si>
  <si>
    <t>Two or More Races</t>
  </si>
  <si>
    <t>Location</t>
  </si>
  <si>
    <t>Arkansas Valley CF</t>
  </si>
  <si>
    <t>Centennial CF</t>
  </si>
  <si>
    <t>Colorado CC</t>
  </si>
  <si>
    <t>Colorado State Penitentiary</t>
  </si>
  <si>
    <t>Canon Minimum Centers</t>
  </si>
  <si>
    <t>Delta CC</t>
  </si>
  <si>
    <t>Denver Complex</t>
  </si>
  <si>
    <t>Fremont CF</t>
  </si>
  <si>
    <t>La Vista CF</t>
  </si>
  <si>
    <t>Limon CF</t>
  </si>
  <si>
    <t>Rifle CC</t>
  </si>
  <si>
    <t>San Carlos CF</t>
  </si>
  <si>
    <t>Sterling CF</t>
  </si>
  <si>
    <t>Trinidad CF</t>
  </si>
  <si>
    <t>Youthful Offender System</t>
  </si>
  <si>
    <t>Central Impact Employees</t>
  </si>
  <si>
    <t>Correctional Industries</t>
  </si>
  <si>
    <t>Parole Offices</t>
  </si>
  <si>
    <t>Community Corrections</t>
  </si>
  <si>
    <t>State Prisons</t>
  </si>
  <si>
    <t>Private Prisons</t>
  </si>
  <si>
    <t>County Jail Backlog</t>
  </si>
  <si>
    <t>County Jail Contract</t>
  </si>
  <si>
    <t>Ethnicity</t>
  </si>
  <si>
    <t>Facility</t>
  </si>
  <si>
    <t>Security Level</t>
  </si>
  <si>
    <t>Arkansas Valley Corr. Facility</t>
  </si>
  <si>
    <t>III</t>
  </si>
  <si>
    <t>Arrowhead Correctional Center</t>
  </si>
  <si>
    <t>II</t>
  </si>
  <si>
    <t>Buena Vista Correctional Facility</t>
  </si>
  <si>
    <t xml:space="preserve">Buena Vista Minimum Center </t>
  </si>
  <si>
    <t>Centennial Correctional Facility</t>
  </si>
  <si>
    <t>IV</t>
  </si>
  <si>
    <t>Colorado Corr. Alt. Program</t>
  </si>
  <si>
    <t>I</t>
  </si>
  <si>
    <t>Colorado Correctional Center</t>
  </si>
  <si>
    <t>V</t>
  </si>
  <si>
    <t>Colorado Territorial Corr. Facility</t>
  </si>
  <si>
    <t>Colorado Women’s Corr. Facility</t>
  </si>
  <si>
    <t>Delta Correctional Center</t>
  </si>
  <si>
    <t>Denver Reception &amp; Diagnostic Ctr</t>
  </si>
  <si>
    <t>Denver Women’s Corr. Facility</t>
  </si>
  <si>
    <t>Fort Lyon Correctional Facility</t>
  </si>
  <si>
    <t>Four Mile Correctional Center</t>
  </si>
  <si>
    <t>Fremont Correctional Facility</t>
  </si>
  <si>
    <t>La Vista Correctional Facility</t>
  </si>
  <si>
    <t>Limon Correctional Facility</t>
  </si>
  <si>
    <t>Pueblo Minimum Center</t>
  </si>
  <si>
    <t>Rifle Correctional Center</t>
  </si>
  <si>
    <t xml:space="preserve">San Carlos Correctional Facility </t>
  </si>
  <si>
    <t>Skyline Correctional Center</t>
  </si>
  <si>
    <t>Southern Transport Unit at YOS</t>
  </si>
  <si>
    <t>Sterling Correctional Facility</t>
  </si>
  <si>
    <t>Trinidad Correctional Facility</t>
  </si>
  <si>
    <t>Total DOC Facilities</t>
  </si>
  <si>
    <t>Intensive Supervision</t>
  </si>
  <si>
    <t>Jail Backlog/Regressions</t>
  </si>
  <si>
    <t>Total Adult Jurisdictional</t>
  </si>
  <si>
    <t>YOS - Pueblo</t>
  </si>
  <si>
    <t>YOS - Community</t>
  </si>
  <si>
    <t>Total YOS</t>
  </si>
  <si>
    <t>Arkansas Valley Correctional Facility</t>
  </si>
  <si>
    <t>Colorado Correctional Alternative Program</t>
  </si>
  <si>
    <t>Colorado Territorial Correctional Facility</t>
  </si>
  <si>
    <t>Colorado Women’s Correctional Facility</t>
  </si>
  <si>
    <t>Denver Reception &amp; Diagnostic Center</t>
  </si>
  <si>
    <t>Denver Women’s Correctional Facility</t>
  </si>
  <si>
    <t>Pre-Release Correctional Center</t>
  </si>
  <si>
    <t>Total Adult Facilities</t>
  </si>
  <si>
    <r>
      <t>Other</t>
    </r>
    <r>
      <rPr>
        <vertAlign val="superscript"/>
        <sz val="11"/>
        <rFont val="Calibri"/>
        <family val="2"/>
      </rPr>
      <t>a</t>
    </r>
  </si>
  <si>
    <r>
      <t>YOS - Other</t>
    </r>
    <r>
      <rPr>
        <vertAlign val="superscript"/>
        <sz val="11"/>
        <rFont val="Calibri"/>
        <family val="2"/>
      </rPr>
      <t>a</t>
    </r>
  </si>
  <si>
    <r>
      <t>V</t>
    </r>
    <r>
      <rPr>
        <vertAlign val="superscript"/>
        <sz val="11"/>
        <color indexed="8"/>
        <rFont val="Calibri"/>
        <family val="2"/>
      </rPr>
      <t>a</t>
    </r>
  </si>
  <si>
    <t>Note: Infirmary beds are not included</t>
  </si>
  <si>
    <r>
      <t xml:space="preserve">a </t>
    </r>
    <r>
      <rPr>
        <sz val="9"/>
        <rFont val="Calibri"/>
        <family val="2"/>
      </rPr>
      <t xml:space="preserve">Centennial Correctional Facility changed from Level IV to Level V in 2010.   </t>
    </r>
  </si>
  <si>
    <r>
      <t>b</t>
    </r>
    <r>
      <rPr>
        <sz val="9"/>
        <rFont val="Calibri"/>
        <family val="2"/>
      </rPr>
      <t xml:space="preserve"> Other includes off-grounds, escapees, in-state and out of state contracts.</t>
    </r>
  </si>
  <si>
    <t>--</t>
  </si>
  <si>
    <t>San Carlos Correctional Facility</t>
  </si>
  <si>
    <t>Southern Transport Unit</t>
  </si>
  <si>
    <t>Subtotal</t>
  </si>
  <si>
    <t>Contract</t>
  </si>
  <si>
    <t>Bent County Correctional Facility</t>
  </si>
  <si>
    <t>Cheyenne Mountain Reentry Center</t>
  </si>
  <si>
    <t>Crowley County Correctional Facility</t>
  </si>
  <si>
    <t>Kit Carson County Correctional Center</t>
  </si>
  <si>
    <t>Other</t>
  </si>
  <si>
    <t>Jail Contract/Backlog</t>
  </si>
  <si>
    <t>Community Contract Centers</t>
  </si>
  <si>
    <t>Intensive Supervision (ISP)</t>
  </si>
  <si>
    <t>Federal Tracking</t>
  </si>
  <si>
    <t>Fiscal Year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</si>
  <si>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</si>
  <si>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</si>
  <si>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</si>
  <si>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</si>
  <si>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</si>
  <si>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</si>
  <si>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</si>
  <si>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</si>
  <si>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</si>
  <si>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</si>
  <si>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Court Commitments</t>
  </si>
  <si>
    <t>Technical Returns</t>
  </si>
  <si>
    <t>Other Admits</t>
  </si>
  <si>
    <t>Total Admissions</t>
  </si>
  <si>
    <t>1st Degree Murder</t>
  </si>
  <si>
    <t>2nd Degree Murder</t>
  </si>
  <si>
    <t>Manslaughter</t>
  </si>
  <si>
    <t>Homicide</t>
  </si>
  <si>
    <t>Robbery</t>
  </si>
  <si>
    <t>Aggravated Robbery</t>
  </si>
  <si>
    <t>Kidnapping</t>
  </si>
  <si>
    <t>Assault</t>
  </si>
  <si>
    <t>Menacing</t>
  </si>
  <si>
    <t>Sexual Assault</t>
  </si>
  <si>
    <t>Sexual Assault - Child</t>
  </si>
  <si>
    <t>Arson</t>
  </si>
  <si>
    <t>Weapons</t>
  </si>
  <si>
    <t>Child Abuse</t>
  </si>
  <si>
    <t>Controlled Substances</t>
  </si>
  <si>
    <t>Marijuana</t>
  </si>
  <si>
    <t>Other Drug Offenses</t>
  </si>
  <si>
    <t>Escape</t>
  </si>
  <si>
    <t>Contraband</t>
  </si>
  <si>
    <t>Identity Theft</t>
  </si>
  <si>
    <t>Theft</t>
  </si>
  <si>
    <t>Burglary</t>
  </si>
  <si>
    <t>Trespassing/Mischief</t>
  </si>
  <si>
    <t>Forgery</t>
  </si>
  <si>
    <t>MV Theft</t>
  </si>
  <si>
    <t>Traffic</t>
  </si>
  <si>
    <t>Public Peace</t>
  </si>
  <si>
    <t>Fraud/Embezzlement</t>
  </si>
  <si>
    <t>Organized Crime</t>
  </si>
  <si>
    <t>Perjury</t>
  </si>
  <si>
    <t>1</t>
  </si>
  <si>
    <t>2</t>
  </si>
  <si>
    <t>3</t>
  </si>
  <si>
    <t>4</t>
  </si>
  <si>
    <t>5</t>
  </si>
  <si>
    <t>Choate</t>
  </si>
  <si>
    <t>Inchoate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</si>
  <si>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</si>
  <si>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</si>
  <si>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</si>
  <si>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</si>
  <si>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</si>
  <si>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</si>
  <si>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</si>
  <si>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</si>
  <si>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</si>
  <si>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</si>
  <si>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</si>
  <si>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New Commitments</t>
  </si>
  <si>
    <t>Parole Returns</t>
  </si>
  <si>
    <t>Bond Return/Audit Return/State Hospital</t>
  </si>
  <si>
    <t>Probation</t>
  </si>
  <si>
    <t>Court Order Discharge</t>
  </si>
  <si>
    <t>Interstate Compact</t>
  </si>
  <si>
    <t>YOS Failure - New Conviction</t>
  </si>
  <si>
    <t>Avg. Age</t>
  </si>
  <si>
    <t>Std. dev. of Age</t>
  </si>
  <si>
    <t>Median Age</t>
  </si>
  <si>
    <t>Min. Age</t>
  </si>
  <si>
    <t>Max. Age</t>
  </si>
  <si>
    <t>18-19</t>
  </si>
  <si>
    <t>60-69</t>
  </si>
  <si>
    <t>70+</t>
  </si>
  <si>
    <t>Hispanic/Latino</t>
  </si>
  <si>
    <t>6</t>
  </si>
  <si>
    <t>Habitual</t>
  </si>
  <si>
    <t>Lifetime Sex</t>
  </si>
  <si>
    <t>Felony Class</t>
  </si>
  <si>
    <t>DENVER</t>
  </si>
  <si>
    <t>EL PASO</t>
  </si>
  <si>
    <t>JEFFERSON</t>
  </si>
  <si>
    <t>ARAPAHOE</t>
  </si>
  <si>
    <t>ADAMS</t>
  </si>
  <si>
    <t>WELD</t>
  </si>
  <si>
    <t>PUEBLO</t>
  </si>
  <si>
    <t>LARIMER</t>
  </si>
  <si>
    <t>MESA</t>
  </si>
  <si>
    <t>BOULDER</t>
  </si>
  <si>
    <t>DOUGLAS</t>
  </si>
  <si>
    <t>LA PLATA</t>
  </si>
  <si>
    <t>FREMONT</t>
  </si>
  <si>
    <t>GARFIELD</t>
  </si>
  <si>
    <t>LOGAN</t>
  </si>
  <si>
    <t>MORGAN</t>
  </si>
  <si>
    <t>MONTEZUMA</t>
  </si>
  <si>
    <t>BROOMFIELD</t>
  </si>
  <si>
    <t>ALAMOSA</t>
  </si>
  <si>
    <t>MOFFAT</t>
  </si>
  <si>
    <t>MONTROSE</t>
  </si>
  <si>
    <t>OTERO</t>
  </si>
  <si>
    <t>CHAFFEE</t>
  </si>
  <si>
    <t>TELLER</t>
  </si>
  <si>
    <t>EAGLE</t>
  </si>
  <si>
    <t>PROWERS</t>
  </si>
  <si>
    <t>LINCOLN</t>
  </si>
  <si>
    <t>LAS ANIMAS</t>
  </si>
  <si>
    <t>DELTA</t>
  </si>
  <si>
    <t>GRAND</t>
  </si>
  <si>
    <t>SUMMIT</t>
  </si>
  <si>
    <t>GUNNISON</t>
  </si>
  <si>
    <t>RIO GRANDE</t>
  </si>
  <si>
    <t>ARCHULETA</t>
  </si>
  <si>
    <t>ELBERT</t>
  </si>
  <si>
    <t>YUMA</t>
  </si>
  <si>
    <t>HUERFANO</t>
  </si>
  <si>
    <t>GILPIN</t>
  </si>
  <si>
    <t>BENT</t>
  </si>
  <si>
    <t>LAKE</t>
  </si>
  <si>
    <t>KIT CARSON</t>
  </si>
  <si>
    <t>CROWLEY</t>
  </si>
  <si>
    <t>SAN MIGUEL</t>
  </si>
  <si>
    <t>ROUTT</t>
  </si>
  <si>
    <t>PITKIN</t>
  </si>
  <si>
    <t>PARK</t>
  </si>
  <si>
    <t>CONEJOS</t>
  </si>
  <si>
    <t>RIO BLANCO</t>
  </si>
  <si>
    <t>SAGUACHE</t>
  </si>
  <si>
    <t>PHILLIPS</t>
  </si>
  <si>
    <t>COSTILLA</t>
  </si>
  <si>
    <t>WASHINGTON</t>
  </si>
  <si>
    <t>SEDGWICK</t>
  </si>
  <si>
    <t>BACA</t>
  </si>
  <si>
    <t>SAN JUAN</t>
  </si>
  <si>
    <t>CUSTER</t>
  </si>
  <si>
    <t>County</t>
  </si>
  <si>
    <t>Post HB 93-1302</t>
  </si>
  <si>
    <t>ENTICEMENT OF A CHILD</t>
  </si>
  <si>
    <t>SEXUAL ASSAULT ON CHILD</t>
  </si>
  <si>
    <t>Medical</t>
  </si>
  <si>
    <t>Mental Health</t>
  </si>
  <si>
    <t>Substance Abuse</t>
  </si>
  <si>
    <t>Sex Offender</t>
  </si>
  <si>
    <t>Vocational</t>
  </si>
  <si>
    <t>Academic</t>
  </si>
  <si>
    <t>Discretionary</t>
  </si>
  <si>
    <t>Mandatory</t>
  </si>
  <si>
    <t>Mand Reparole</t>
  </si>
  <si>
    <t>HB 1351 Mandatory</t>
  </si>
  <si>
    <t>Discharges</t>
  </si>
  <si>
    <t>Martin/Cooper Discharges</t>
  </si>
  <si>
    <t>Discharge to Pending Charges</t>
  </si>
  <si>
    <t>Discharge to Detainer</t>
  </si>
  <si>
    <t>Deceased</t>
  </si>
  <si>
    <t>Appeal Bond</t>
  </si>
  <si>
    <t>Release Type</t>
  </si>
  <si>
    <t>*Data only reflects first admission for fiscal year</t>
  </si>
  <si>
    <t>Habitual-Other</t>
  </si>
  <si>
    <t>Habitual-Life</t>
  </si>
  <si>
    <t>Parole</t>
  </si>
  <si>
    <t>Sentence Discharge</t>
  </si>
  <si>
    <t>Arrowhead CC</t>
  </si>
  <si>
    <t>Buena Vista MC</t>
  </si>
  <si>
    <t>Buena Vista CF</t>
  </si>
  <si>
    <t>Denver Rec &amp; Diag</t>
  </si>
  <si>
    <t>Denver Women's CF</t>
  </si>
  <si>
    <t>Four Mile CC</t>
  </si>
  <si>
    <t>Skyline CC</t>
  </si>
  <si>
    <t>Bent County CF</t>
  </si>
  <si>
    <t>Cheyenne Mtn RC</t>
  </si>
  <si>
    <t>Crowley County CF</t>
  </si>
  <si>
    <t>Comm Corr Centers</t>
  </si>
  <si>
    <t>Intensive Sup</t>
  </si>
  <si>
    <t>Jail Backlog</t>
  </si>
  <si>
    <t>Return to Custody</t>
  </si>
  <si>
    <t>Tech. Parole Returns</t>
  </si>
  <si>
    <t>Other Technical Returns</t>
  </si>
  <si>
    <t>Other New Convictions</t>
  </si>
  <si>
    <t>Bent County CC</t>
  </si>
  <si>
    <t>Colo State Pen</t>
  </si>
  <si>
    <t>Colo Territorial CF</t>
  </si>
  <si>
    <t>20-29</t>
  </si>
  <si>
    <t>New Ct. Commit</t>
  </si>
  <si>
    <t>Habitual Other</t>
  </si>
  <si>
    <t>Habitual Life</t>
  </si>
  <si>
    <t>Lifetime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</si>
  <si>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</si>
  <si>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</si>
  <si>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</si>
  <si>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</si>
  <si>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</si>
  <si>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</si>
  <si>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</si>
  <si>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</si>
  <si>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</si>
  <si>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Clear Creek</t>
  </si>
  <si>
    <t>Conejos</t>
  </si>
  <si>
    <t>Costilla</t>
  </si>
  <si>
    <t>Crowley</t>
  </si>
  <si>
    <t>Custer</t>
  </si>
  <si>
    <t>Delta</t>
  </si>
  <si>
    <t>Denver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</si>
  <si>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</si>
  <si>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</si>
  <si>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</si>
  <si>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</si>
  <si>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</si>
  <si>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</si>
  <si>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</si>
  <si>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</si>
  <si>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</si>
  <si>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</si>
  <si>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</si>
  <si>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</si>
  <si>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</si>
  <si>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</si>
  <si>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</si>
  <si>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</si>
  <si>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</si>
  <si>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</si>
  <si>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</si>
  <si>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</si>
  <si>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</si>
  <si>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</si>
  <si>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</si>
  <si>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</si>
  <si>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</si>
  <si>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</si>
  <si>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</si>
  <si>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</si>
  <si>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</si>
  <si>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</si>
  <si>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</si>
  <si>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</si>
  <si>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</si>
  <si>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</si>
  <si>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</si>
  <si>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</si>
  <si>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San Juan</t>
  </si>
  <si>
    <t>San Miguel</t>
  </si>
  <si>
    <t>Sauuache</t>
  </si>
  <si>
    <t>Sedgwick</t>
  </si>
  <si>
    <t>Summit</t>
  </si>
  <si>
    <t>Teller</t>
  </si>
  <si>
    <t>Washington</t>
  </si>
  <si>
    <t>Weld</t>
  </si>
  <si>
    <t>Yuma</t>
  </si>
  <si>
    <t>Weapons/Explosives</t>
  </si>
  <si>
    <t>Drug Offense</t>
  </si>
  <si>
    <t>Months</t>
  </si>
  <si>
    <t>Parole Return/NC</t>
  </si>
  <si>
    <t>Life Parole</t>
  </si>
  <si>
    <t>Lifetime Supervision</t>
  </si>
  <si>
    <t>Life Without Parole</t>
  </si>
  <si>
    <t>Death</t>
  </si>
  <si>
    <t>Past PED</t>
  </si>
  <si>
    <t>Not Past PED</t>
  </si>
  <si>
    <t>Admission by Needs and Risk Levels</t>
  </si>
  <si>
    <t>Median Age (Years)</t>
  </si>
  <si>
    <t>County of Commitment Numbers</t>
  </si>
  <si>
    <t>Percent</t>
  </si>
  <si>
    <t># of Offenders</t>
  </si>
  <si>
    <t>Admissions by Crime/Sentences</t>
  </si>
  <si>
    <t>Regular Parole</t>
  </si>
  <si>
    <t>ISP Parole</t>
  </si>
  <si>
    <t>Parole Type</t>
  </si>
  <si>
    <t>Type</t>
  </si>
  <si>
    <t>Felony Class 1</t>
  </si>
  <si>
    <t>Felony Class 2</t>
  </si>
  <si>
    <t>Felony Class 3</t>
  </si>
  <si>
    <t>Felony Class 4</t>
  </si>
  <si>
    <t>Felony Class 5</t>
  </si>
  <si>
    <t>Felony Class 6</t>
  </si>
  <si>
    <t>Habitual/Lifetime</t>
  </si>
  <si>
    <t>Felony</t>
  </si>
  <si>
    <t>Nonviolent</t>
  </si>
  <si>
    <t>Violent</t>
  </si>
  <si>
    <t>No</t>
  </si>
  <si>
    <t>Yes</t>
  </si>
  <si>
    <t>Low Risk</t>
  </si>
  <si>
    <t>Medium Risk</t>
  </si>
  <si>
    <t>High Risk</t>
  </si>
  <si>
    <t>Early parole discharge</t>
  </si>
  <si>
    <t>Return with new crime</t>
  </si>
  <si>
    <t>New Crime</t>
  </si>
  <si>
    <t>Technical Violation</t>
  </si>
  <si>
    <t>1 year</t>
  </si>
  <si>
    <t>2 year</t>
  </si>
  <si>
    <t>3 year</t>
  </si>
  <si>
    <t>4 year</t>
  </si>
  <si>
    <t>5 year</t>
  </si>
  <si>
    <t>Recidivism Rates</t>
  </si>
  <si>
    <t>Other Release</t>
  </si>
  <si>
    <t>Discretionary Paroles</t>
  </si>
  <si>
    <t>Mandatory Paroles</t>
  </si>
  <si>
    <t>Others</t>
  </si>
  <si>
    <t>Jail</t>
  </si>
  <si>
    <t>Murder</t>
  </si>
  <si>
    <t>Theft/MV Theft</t>
  </si>
  <si>
    <t>Pre-1979</t>
  </si>
  <si>
    <t>1979-1985</t>
  </si>
  <si>
    <t>1985-1993</t>
  </si>
  <si>
    <t>1993-present</t>
  </si>
  <si>
    <t>Other(Includes Interstate)</t>
  </si>
  <si>
    <t>Governing Law</t>
  </si>
  <si>
    <t>Parole Return</t>
  </si>
  <si>
    <t>Probation Return</t>
  </si>
  <si>
    <t>Court Commits</t>
  </si>
  <si>
    <t>Release Type by Median Age</t>
  </si>
  <si>
    <t>Release Type by Gender Average Age</t>
  </si>
  <si>
    <t xml:space="preserve">*Numbers may vary due to missing data. </t>
  </si>
  <si>
    <t>LSI-R Total Score</t>
  </si>
  <si>
    <t xml:space="preserve"> </t>
  </si>
  <si>
    <t>2014</t>
  </si>
  <si>
    <t>DOLORES</t>
  </si>
  <si>
    <t>KIOWA</t>
  </si>
  <si>
    <t>Misc</t>
  </si>
  <si>
    <t>Gov Min Sentence</t>
  </si>
  <si>
    <t>Return to Controlling Jurisdiction</t>
  </si>
  <si>
    <t>Drug Felony 3</t>
  </si>
  <si>
    <t>Drug Felony 4</t>
  </si>
  <si>
    <t>Parole Return/New Conviction</t>
  </si>
  <si>
    <t>Court Ordered Discharge/New Conviction</t>
  </si>
  <si>
    <t>Probation Return/New Conviction</t>
  </si>
  <si>
    <t>Court Ordered Discharge</t>
  </si>
  <si>
    <t>YOS Failure - Termination</t>
  </si>
  <si>
    <t>Asian American</t>
  </si>
  <si>
    <t>Interstate</t>
  </si>
  <si>
    <t>Successful completion</t>
  </si>
  <si>
    <t>Technical return</t>
  </si>
  <si>
    <t>Number of Records</t>
  </si>
  <si>
    <t>15-17</t>
  </si>
  <si>
    <t>19 and Under</t>
  </si>
  <si>
    <t>2015</t>
  </si>
  <si>
    <t>CHEYENNE</t>
  </si>
  <si>
    <t>Offense</t>
  </si>
  <si>
    <t>Drug Felony Class 1</t>
  </si>
  <si>
    <t>Drug Felony Class 3</t>
  </si>
  <si>
    <t>Drug Felony Class 4</t>
  </si>
  <si>
    <t>Avg Gov Sentence</t>
  </si>
  <si>
    <t>SEXUAL ASSAULT-SERIOUS BO</t>
  </si>
  <si>
    <t>SEXUAL ASSAULT ON A CHILD</t>
  </si>
  <si>
    <t>SEXUAL ASSAULT-CAUSES SUB</t>
  </si>
  <si>
    <t>INTERNET SEXUAL EXPLOITAT</t>
  </si>
  <si>
    <t>SEXUAL ASSAULT-INCAPABLE</t>
  </si>
  <si>
    <t xml:space="preserve"> Total</t>
  </si>
  <si>
    <t>Admissions Overview</t>
  </si>
  <si>
    <t>Total Releases</t>
  </si>
  <si>
    <t>Releases Overview</t>
  </si>
  <si>
    <t>Parole Returns-
New Felony Convictions</t>
  </si>
  <si>
    <t>17-19</t>
  </si>
  <si>
    <t>Dolores</t>
  </si>
  <si>
    <t>Hinsdale</t>
  </si>
  <si>
    <t>0%</t>
  </si>
  <si>
    <t>State Facility</t>
  </si>
  <si>
    <t>Contract Facilty</t>
  </si>
  <si>
    <r>
      <t xml:space="preserve">a </t>
    </r>
    <r>
      <rPr>
        <sz val="9"/>
        <color rgb="FFFF0000"/>
        <rFont val="Calibri"/>
        <family val="2"/>
      </rPr>
      <t>Offender crossed the identified boundary on foot and staff immediately stopped him. The escape was from a Level 1 facility that does not have a security fence or barrier of any kind.</t>
    </r>
  </si>
  <si>
    <t>Drug Felony 2</t>
  </si>
  <si>
    <t>Felony Other</t>
  </si>
  <si>
    <t>Misdemeanor</t>
  </si>
  <si>
    <t>Unknown</t>
  </si>
  <si>
    <t>Average Age</t>
  </si>
  <si>
    <t>Cheyenne</t>
  </si>
  <si>
    <t>*Data only reflects first admission for fiscal year.</t>
  </si>
  <si>
    <t>CLEAR CREE</t>
  </si>
  <si>
    <t/>
  </si>
  <si>
    <t>Two Previous Convictions</t>
  </si>
  <si>
    <t>No Score</t>
  </si>
  <si>
    <t>Parole Return - NC</t>
  </si>
  <si>
    <t>Drug Felony 1</t>
  </si>
  <si>
    <t>Buena Vista Minimum Center</t>
  </si>
  <si>
    <t>New Court Commitments</t>
  </si>
  <si>
    <t xml:space="preserve">Parole Technical Returns </t>
  </si>
  <si>
    <t>New Crime Parole Return</t>
  </si>
  <si>
    <t>New Crime Colorado Discharge</t>
  </si>
  <si>
    <t>New Crime Probation Return</t>
  </si>
  <si>
    <t>New Crime Yos Failure</t>
  </si>
  <si>
    <t>Probation Technical Return</t>
  </si>
  <si>
    <t>YOS Failure</t>
  </si>
  <si>
    <t>Audit New Crime Return</t>
  </si>
  <si>
    <t>-</t>
  </si>
  <si>
    <t>Ark Valley Correctional Facility</t>
  </si>
  <si>
    <t>Buena Vista Complex</t>
  </si>
  <si>
    <t>Delta Correctional Facility</t>
  </si>
  <si>
    <t>Rifle Correctional Facility</t>
  </si>
  <si>
    <t>*Excludes 186 fugitives.</t>
  </si>
  <si>
    <t>*NC = New Conviction, Excludes 186 fugitives.</t>
  </si>
  <si>
    <t>1 Day to Life</t>
  </si>
  <si>
    <t>Indeterminate</t>
  </si>
  <si>
    <t xml:space="preserve">*Excludes life without parole and death sentences, and 186 fugitives. </t>
  </si>
  <si>
    <t>* Excludes interstate compact and 186 fugitives.</t>
  </si>
  <si>
    <t>2016</t>
  </si>
  <si>
    <t>Youthful Offender System Transfers</t>
  </si>
  <si>
    <t>Drug Felony Class 2</t>
  </si>
  <si>
    <t>Post Three Previous Convictions</t>
  </si>
  <si>
    <t>SEXUAL ASSAULT-VICTIM HEL</t>
  </si>
  <si>
    <t xml:space="preserve">Medical </t>
  </si>
  <si>
    <t>Intellectual and Developmental</t>
  </si>
  <si>
    <t>Admission Type</t>
  </si>
  <si>
    <t>Offender Overview</t>
  </si>
  <si>
    <t>Other*</t>
  </si>
  <si>
    <t>*Other includes fugitives, revocations in jail and awaiting transfer, and external placements.</t>
  </si>
  <si>
    <t>2017</t>
  </si>
  <si>
    <t>Domestic Parole by Ethnicity</t>
  </si>
  <si>
    <t>Domestic Parole by Age Range</t>
  </si>
  <si>
    <t>Domestic Parole Overview</t>
  </si>
  <si>
    <t>Admissions by Type</t>
  </si>
  <si>
    <t>Admissions by Age Range</t>
  </si>
  <si>
    <t>Admission Age Information</t>
  </si>
  <si>
    <t>Admissions by County</t>
  </si>
  <si>
    <t>Admissions by Ethnicity</t>
  </si>
  <si>
    <t>Admission Type Group</t>
  </si>
  <si>
    <t>Release Type Group</t>
  </si>
  <si>
    <t>Releases Profile</t>
  </si>
  <si>
    <t>Offender Ethnicity by Facility</t>
  </si>
  <si>
    <t>Offender Age Range by Facility</t>
  </si>
  <si>
    <t>Offenders by Age Range</t>
  </si>
  <si>
    <t>Offenders by Ethnicity</t>
  </si>
  <si>
    <t xml:space="preserve">Releases by Release Type and Most Serious Crime </t>
  </si>
  <si>
    <t xml:space="preserve">Releases by Release Type and Ethnicity </t>
  </si>
  <si>
    <t xml:space="preserve"> Releases by Release Type and Governing Law</t>
  </si>
  <si>
    <t xml:space="preserve">Releases by Release Type and Admission Group Type </t>
  </si>
  <si>
    <t>Releasesby Release Type and Age Range</t>
  </si>
  <si>
    <t xml:space="preserve">Releases by Gender and Ethnicity </t>
  </si>
  <si>
    <t>Releases by Gender and Admission Type</t>
  </si>
  <si>
    <t>Releases by Gender and Release Type Group</t>
  </si>
  <si>
    <t xml:space="preserve">Releases by Gender and Most Serious Crime </t>
  </si>
  <si>
    <t>Offender Admissions Type by Facility</t>
  </si>
  <si>
    <t>Offender Most Serious Felony Class by Facility</t>
  </si>
  <si>
    <t>Offender Admission Types</t>
  </si>
  <si>
    <t>Offender Most Serious Felony Class</t>
  </si>
  <si>
    <t>Offender Life/Lifetime Supervision Sentences</t>
  </si>
  <si>
    <t>Admissions by Most Serious Felony Class</t>
  </si>
  <si>
    <t>Lifetime Supervision Admissions</t>
  </si>
  <si>
    <t>Releases by Gender and Release Type</t>
  </si>
  <si>
    <t>Releases by Fiscal Year</t>
  </si>
  <si>
    <t>Releases by Facility</t>
  </si>
  <si>
    <t>Employees by Age</t>
  </si>
  <si>
    <t>Employees by Ethnicity</t>
  </si>
  <si>
    <t>Employees by Location</t>
  </si>
  <si>
    <t>Admissions by Fiscal Year</t>
  </si>
  <si>
    <t>Admissions by Gender and Habitual Sentences</t>
  </si>
  <si>
    <t>Admissions by Most Serious Crime</t>
  </si>
  <si>
    <t>Releases by Gender and Governing Law</t>
  </si>
  <si>
    <t>Releases by Most Serious Felony Class and Crime</t>
  </si>
  <si>
    <t>Releases by Most Serious Felony Class and Crime - Average Governing Sentence (Months)</t>
  </si>
  <si>
    <t>Releases by Most Serious Felony Class and Crime - Average Length of Stay (Months)</t>
  </si>
  <si>
    <t xml:space="preserve">Releases by Gender and Most Serious Felony Class </t>
  </si>
  <si>
    <t>Releases by Gender and Most Serious Felony Class - Average Governing Sentence (Months)</t>
  </si>
  <si>
    <t>Releases by Gender and Most Serious Felony Class - Average Length of Stay (Months)</t>
  </si>
  <si>
    <t>Releases by Admission Type, Most Serious Felony Class and Gender</t>
  </si>
  <si>
    <t>Offender County of Commitment by Facility</t>
  </si>
  <si>
    <t>Offender County of Commitment by Gender</t>
  </si>
  <si>
    <t>Offender Most Serios Crimes as of June 30, 2018</t>
  </si>
  <si>
    <t>Offender Most Serios Crimes as of June 30, 2018 by Facility*</t>
  </si>
  <si>
    <t>Offender Governing Sentence by Facility</t>
  </si>
  <si>
    <t xml:space="preserve">Offender Governing Sentence by Facility - Average Time Served (months) </t>
  </si>
  <si>
    <t>Offender Parole Eligibility Date (PED) Status</t>
  </si>
  <si>
    <t>Offender Governing Sentence Total</t>
  </si>
  <si>
    <t>*Total excludes life without parole, lifetime supervision and death sentences.</t>
  </si>
  <si>
    <t>Departmental Escapes, FY 2009 - 2018</t>
  </si>
  <si>
    <t>Domestic Parole by Parole Type</t>
  </si>
  <si>
    <t>Domestic Parole by Most Serious Felony Class</t>
  </si>
  <si>
    <t>Domestic Parole by Gang Affiliation</t>
  </si>
  <si>
    <t>Domestic Parole by Supervision Outcome</t>
  </si>
  <si>
    <t>Domestic Parole by Violent/Nonviolent Crime Type</t>
  </si>
  <si>
    <t>Domestic Parole LSI-R Total Scores</t>
  </si>
  <si>
    <t>Offender Population by Needs and Risk Levels</t>
  </si>
  <si>
    <t>Average Population by Location FY2010 - 2019</t>
  </si>
  <si>
    <t>On-Grounds Population and Security Levels as of June 30, FY 2005 - 2019</t>
  </si>
  <si>
    <t>Operational Capacity by Facililty as of June 30, FY2005 - 2019</t>
  </si>
  <si>
    <t>2019 Employee Overview</t>
  </si>
  <si>
    <t>Dual In-State Compact</t>
  </si>
  <si>
    <t>HINSDALE</t>
  </si>
  <si>
    <t>JACKSON</t>
  </si>
  <si>
    <t>SEXUAL ASSAULT</t>
  </si>
  <si>
    <t>SEXUAL ASSAULT-AGAINST AT</t>
  </si>
  <si>
    <t>SEXUAL ASSAULT ON CHILD B</t>
  </si>
  <si>
    <t>SEXUAL ASSAULT-VICTIM INC</t>
  </si>
  <si>
    <t>INCEST</t>
  </si>
  <si>
    <t>INTERNET LURING OF CHILD-</t>
  </si>
  <si>
    <t>SEXUAL ASSAULT-VICTIM LES</t>
  </si>
  <si>
    <t>SEXUAL CONTACT-KNOWS THE</t>
  </si>
  <si>
    <t>Pre-Three Previous Convictions</t>
  </si>
  <si>
    <t>PRE HB 93-1302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</si>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</sst>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;\-#,##0"/>
    <numFmt numFmtId="165" formatCode="#,##0.0;\-#,##0.0"/>
    <numFmt numFmtId="166" formatCode="#,##0.0"/>
    <numFmt numFmtId="167" formatCode="0.0"/>
    <numFmt numFmtId="168" formatCode="0.0%"/>
    <numFmt numFmtId="169" formatCode="_(* #,##0_);_(* \(#,##0\);_(* &quot;-&quot;??_);_(@_)"/>
  </numFmts>
  <fonts count="3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vertAlign val="superscript"/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0"/>
      <color rgb="FF000000"/>
      <name val="Calibri"/>
      <family val="2"/>
    </font>
    <font>
      <sz val="11"/>
      <color rgb="FF55555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555555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vertAlign val="superscript"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</font>
    <font>
      <sz val="9"/>
      <color rgb="FFFF000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555555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Times New Roman"/>
      <family val="1"/>
    </font>
    <font>
      <b/>
      <sz val="11"/>
      <color rgb="FF000000"/>
      <name val="Calibri"/>
      <family val="2"/>
    </font>
    <font>
      <b/>
      <sz val="1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CE6F1"/>
        <bgColor indexed="64"/>
      </patternFill>
    </fill>
  </fills>
  <borders count="17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54"/>
      </bottom>
      <diagonal/>
    </border>
    <border>
      <left/>
      <right style="medium">
        <color indexed="64"/>
      </right>
      <top/>
      <bottom style="double">
        <color indexed="5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5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5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5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hair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/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double">
        <color theme="0" tint="-0.499984740745262"/>
      </top>
      <bottom style="medium">
        <color indexed="64"/>
      </bottom>
      <diagonal/>
    </border>
    <border>
      <left/>
      <right/>
      <top style="double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double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theme="0" tint="-0.499984740745262"/>
      </bottom>
      <diagonal/>
    </border>
    <border>
      <left/>
      <right style="medium">
        <color indexed="64"/>
      </right>
      <top/>
      <bottom style="hair">
        <color theme="0" tint="-0.499984740745262"/>
      </bottom>
      <diagonal/>
    </border>
    <border>
      <left style="medium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double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/>
      <top style="double">
        <color theme="0" tint="-0.499984740745262"/>
      </top>
      <bottom style="medium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medium">
        <color indexed="64"/>
      </bottom>
      <diagonal/>
    </border>
    <border>
      <left/>
      <right style="hair">
        <color theme="0" tint="-0.499984740745262"/>
      </right>
      <top style="double">
        <color theme="0" tint="-0.499984740745262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rgb="FF5C6670"/>
      </left>
      <right style="hair">
        <color rgb="FF5C6670"/>
      </right>
      <top style="thin">
        <color indexed="64"/>
      </top>
      <bottom/>
      <diagonal/>
    </border>
    <border>
      <left style="medium">
        <color indexed="64"/>
      </left>
      <right style="hair">
        <color rgb="FF5C6670"/>
      </right>
      <top style="thin">
        <color indexed="64"/>
      </top>
      <bottom/>
      <diagonal/>
    </border>
    <border>
      <left style="hair">
        <color rgb="FF5C667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rgb="FF5C6670"/>
      </right>
      <top/>
      <bottom style="medium">
        <color indexed="64"/>
      </bottom>
      <diagonal/>
    </border>
    <border>
      <left style="hair">
        <color rgb="FF5C6670"/>
      </left>
      <right style="hair">
        <color rgb="FF5C6670"/>
      </right>
      <top/>
      <bottom style="medium">
        <color indexed="64"/>
      </bottom>
      <diagonal/>
    </border>
    <border>
      <left style="hair">
        <color rgb="FF5C667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5C6670"/>
      </right>
      <top style="thin">
        <color indexed="64"/>
      </top>
      <bottom style="medium">
        <color indexed="64"/>
      </bottom>
      <diagonal/>
    </border>
    <border>
      <left style="hair">
        <color rgb="FF5C6670"/>
      </left>
      <right style="hair">
        <color rgb="FF5C6670"/>
      </right>
      <top style="thin">
        <color indexed="64"/>
      </top>
      <bottom style="medium">
        <color indexed="64"/>
      </bottom>
      <diagonal/>
    </border>
    <border>
      <left style="hair">
        <color rgb="FF5C667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rgb="FF5C6670"/>
      </left>
      <right style="hair">
        <color rgb="FF5C6670"/>
      </right>
      <top/>
      <bottom/>
      <diagonal/>
    </border>
    <border>
      <left style="hair">
        <color rgb="FF5C6670"/>
      </left>
      <right style="hair">
        <color rgb="FF5C6670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rgb="FF5C6670"/>
      </left>
      <right style="medium">
        <color indexed="64"/>
      </right>
      <top/>
      <bottom style="double">
        <color indexed="64"/>
      </bottom>
      <diagonal/>
    </border>
    <border>
      <left style="hair">
        <color rgb="FF5C6670"/>
      </left>
      <right style="medium">
        <color indexed="64"/>
      </right>
      <top/>
      <bottom/>
      <diagonal/>
    </border>
    <border>
      <left style="hair">
        <color rgb="FF5C6670"/>
      </left>
      <right style="hair">
        <color rgb="FF5C6670"/>
      </right>
      <top style="thin">
        <color indexed="64"/>
      </top>
      <bottom style="hair">
        <color rgb="FF5C6670"/>
      </bottom>
      <diagonal/>
    </border>
    <border>
      <left/>
      <right style="hair">
        <color rgb="FF5C6670"/>
      </right>
      <top style="hair">
        <color rgb="FF5C6670"/>
      </top>
      <bottom style="double">
        <color indexed="64"/>
      </bottom>
      <diagonal/>
    </border>
    <border>
      <left style="hair">
        <color rgb="FF5C6670"/>
      </left>
      <right style="hair">
        <color rgb="FF5C6670"/>
      </right>
      <top style="hair">
        <color rgb="FF5C6670"/>
      </top>
      <bottom style="double">
        <color indexed="64"/>
      </bottom>
      <diagonal/>
    </border>
    <border>
      <left style="medium">
        <color indexed="64"/>
      </left>
      <right style="hair">
        <color rgb="FF5C6670"/>
      </right>
      <top style="thin">
        <color indexed="64"/>
      </top>
      <bottom style="hair">
        <color rgb="FF5C6670"/>
      </bottom>
      <diagonal/>
    </border>
    <border>
      <left style="hair">
        <color rgb="FF5C6670"/>
      </left>
      <right style="medium">
        <color indexed="64"/>
      </right>
      <top style="thin">
        <color indexed="64"/>
      </top>
      <bottom style="hair">
        <color rgb="FF5C6670"/>
      </bottom>
      <diagonal/>
    </border>
    <border>
      <left style="medium">
        <color indexed="64"/>
      </left>
      <right style="hair">
        <color rgb="FF5C6670"/>
      </right>
      <top style="hair">
        <color rgb="FF5C6670"/>
      </top>
      <bottom style="double">
        <color indexed="64"/>
      </bottom>
      <diagonal/>
    </border>
    <border>
      <left style="hair">
        <color rgb="FF5C6670"/>
      </left>
      <right style="medium">
        <color indexed="64"/>
      </right>
      <top style="hair">
        <color rgb="FF5C6670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5C6670"/>
      </top>
      <bottom style="hair">
        <color rgb="FF5C6670"/>
      </bottom>
      <diagonal/>
    </border>
    <border>
      <left/>
      <right style="medium">
        <color indexed="64"/>
      </right>
      <top style="hair">
        <color rgb="FF5C6670"/>
      </top>
      <bottom style="hair">
        <color rgb="FF5C6670"/>
      </bottom>
      <diagonal/>
    </border>
    <border>
      <left/>
      <right style="hair">
        <color rgb="FF5C6670"/>
      </right>
      <top style="hair">
        <color rgb="FF5C6670"/>
      </top>
      <bottom style="hair">
        <color rgb="FF5C6670"/>
      </bottom>
      <diagonal/>
    </border>
    <border>
      <left style="hair">
        <color rgb="FF5C6670"/>
      </left>
      <right style="hair">
        <color rgb="FF5C6670"/>
      </right>
      <top style="hair">
        <color rgb="FF5C6670"/>
      </top>
      <bottom style="hair">
        <color rgb="FF5C6670"/>
      </bottom>
      <diagonal/>
    </border>
    <border>
      <left/>
      <right style="hair">
        <color rgb="FF5C6670"/>
      </right>
      <top style="medium">
        <color indexed="64"/>
      </top>
      <bottom style="hair">
        <color rgb="FF5C6670"/>
      </bottom>
      <diagonal/>
    </border>
    <border>
      <left style="hair">
        <color rgb="FF5C6670"/>
      </left>
      <right style="hair">
        <color rgb="FF5C6670"/>
      </right>
      <top style="medium">
        <color indexed="64"/>
      </top>
      <bottom style="hair">
        <color rgb="FF5C6670"/>
      </bottom>
      <diagonal/>
    </border>
    <border>
      <left style="hair">
        <color rgb="FF5C6670"/>
      </left>
      <right style="medium">
        <color indexed="64"/>
      </right>
      <top style="medium">
        <color indexed="64"/>
      </top>
      <bottom style="hair">
        <color rgb="FF5C6670"/>
      </bottom>
      <diagonal/>
    </border>
    <border>
      <left style="hair">
        <color rgb="FF5C6670"/>
      </left>
      <right style="medium">
        <color indexed="64"/>
      </right>
      <top style="hair">
        <color rgb="FF5C6670"/>
      </top>
      <bottom style="hair">
        <color rgb="FF5C6670"/>
      </bottom>
      <diagonal/>
    </border>
    <border>
      <left/>
      <right/>
      <top/>
      <bottom style="hair">
        <color rgb="FF5C6670"/>
      </bottom>
      <diagonal/>
    </border>
    <border>
      <left/>
      <right style="medium">
        <color indexed="64"/>
      </right>
      <top/>
      <bottom style="hair">
        <color rgb="FF5C667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theme="0" tint="-0.499984740745262"/>
      </top>
      <bottom/>
      <diagonal/>
    </border>
    <border>
      <left/>
      <right style="double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double">
        <color indexed="64"/>
      </right>
      <top style="hair">
        <color theme="0" tint="-0.499984740745262"/>
      </top>
      <bottom/>
      <diagonal/>
    </border>
    <border>
      <left/>
      <right/>
      <top style="hair">
        <color rgb="FF5C6670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rgb="FF5C6670"/>
      </right>
      <top/>
      <bottom style="double">
        <color indexed="64"/>
      </bottom>
      <diagonal/>
    </border>
    <border>
      <left style="medium">
        <color indexed="64"/>
      </left>
      <right style="hair">
        <color rgb="FF5C6670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double">
        <color theme="0" tint="-0.499984740745262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hair">
        <color theme="0" tint="-0.499984740745262"/>
      </bottom>
      <diagonal/>
    </border>
    <border>
      <left/>
      <right style="double">
        <color indexed="64"/>
      </right>
      <top style="thin">
        <color indexed="64"/>
      </top>
      <bottom style="hair">
        <color theme="0" tint="-0.499984740745262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rgb="FF5C6670"/>
      </left>
      <right style="medium">
        <color indexed="64"/>
      </right>
      <top/>
      <bottom style="double">
        <color rgb="FF5C6670"/>
      </bottom>
      <diagonal/>
    </border>
    <border>
      <left/>
      <right style="medium">
        <color auto="1"/>
      </right>
      <top style="double">
        <color rgb="FF5C6670"/>
      </top>
      <bottom style="medium">
        <color indexed="64"/>
      </bottom>
      <diagonal/>
    </border>
    <border>
      <left style="hair">
        <color rgb="FF5C6670"/>
      </left>
      <right style="medium">
        <color indexed="64"/>
      </right>
      <top style="hair">
        <color rgb="FF5C6670"/>
      </top>
      <bottom style="double">
        <color rgb="FF5C6670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rgb="FF5C6670"/>
      </right>
      <top style="double">
        <color indexed="64"/>
      </top>
      <bottom style="medium">
        <color indexed="64"/>
      </bottom>
      <diagonal/>
    </border>
    <border>
      <left style="hair">
        <color rgb="FF5C6670"/>
      </left>
      <right style="hair">
        <color rgb="FF5C6670"/>
      </right>
      <top style="double">
        <color indexed="64"/>
      </top>
      <bottom style="medium">
        <color indexed="64"/>
      </bottom>
      <diagonal/>
    </border>
    <border>
      <left style="hair">
        <color rgb="FF5C6670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theme="0" tint="-0.499984740745262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theme="0" tint="-0.499984740745262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double">
        <color theme="0" tint="-0.499984740745262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double">
        <color indexed="64"/>
      </right>
      <top/>
      <bottom style="hair">
        <color theme="0" tint="-0.499984740745262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/>
      <right style="double">
        <color indexed="64"/>
      </right>
      <top style="hair">
        <color theme="0" tint="-0.499984740745262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rgb="FF5C6670"/>
      </left>
      <right/>
      <top style="thin">
        <color indexed="64"/>
      </top>
      <bottom/>
      <diagonal/>
    </border>
    <border>
      <left style="hair">
        <color rgb="FF5C6670"/>
      </left>
      <right/>
      <top/>
      <bottom style="medium">
        <color indexed="64"/>
      </bottom>
      <diagonal/>
    </border>
    <border>
      <left style="hair">
        <color rgb="FF5C6670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006">
    <xf numFmtId="0" fontId="0" fillId="0" borderId="0" xfId="0"/>
    <xf numFmtId="0" fontId="0" fillId="0" borderId="0" xfId="0" applyFont="1"/>
    <xf numFmtId="0" fontId="11" fillId="0" borderId="0" xfId="0" applyFont="1"/>
    <xf numFmtId="0" fontId="11" fillId="0" borderId="0" xfId="0" applyFont="1" applyFill="1"/>
    <xf numFmtId="0" fontId="12" fillId="0" borderId="2" xfId="0" applyFont="1" applyFill="1" applyBorder="1" applyAlignment="1">
      <alignment horizontal="right" vertical="top" wrapText="1"/>
    </xf>
    <xf numFmtId="0" fontId="13" fillId="0" borderId="7" xfId="0" applyFont="1" applyFill="1" applyBorder="1" applyAlignment="1">
      <alignment horizontal="right" vertical="top" wrapText="1"/>
    </xf>
    <xf numFmtId="0" fontId="13" fillId="0" borderId="8" xfId="0" applyFont="1" applyFill="1" applyBorder="1" applyAlignment="1">
      <alignment horizontal="right"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14" fillId="0" borderId="0" xfId="0" applyFont="1"/>
    <xf numFmtId="1" fontId="15" fillId="0" borderId="0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" fontId="15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Alignment="1">
      <alignment vertical="center"/>
    </xf>
    <xf numFmtId="10" fontId="11" fillId="0" borderId="0" xfId="0" applyNumberFormat="1" applyFont="1" applyAlignment="1">
      <alignment vertical="center"/>
    </xf>
    <xf numFmtId="3" fontId="11" fillId="0" borderId="0" xfId="0" applyNumberFormat="1" applyFont="1"/>
    <xf numFmtId="0" fontId="11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Border="1"/>
    <xf numFmtId="3" fontId="11" fillId="0" borderId="0" xfId="0" applyNumberFormat="1" applyFont="1" applyBorder="1" applyAlignment="1">
      <alignment vertical="center"/>
    </xf>
    <xf numFmtId="0" fontId="13" fillId="0" borderId="0" xfId="0" quotePrefix="1" applyFont="1" applyAlignment="1"/>
    <xf numFmtId="0" fontId="11" fillId="0" borderId="0" xfId="0" quotePrefix="1" applyFont="1" applyAlignment="1"/>
    <xf numFmtId="164" fontId="11" fillId="0" borderId="0" xfId="0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0" fontId="11" fillId="0" borderId="0" xfId="0" quotePrefix="1" applyFont="1" applyAlignment="1">
      <alignment horizontal="left" vertical="top"/>
    </xf>
    <xf numFmtId="0" fontId="11" fillId="0" borderId="0" xfId="0" quotePrefix="1" applyFont="1" applyBorder="1" applyAlignment="1">
      <alignment horizontal="left" vertical="top"/>
    </xf>
    <xf numFmtId="0" fontId="11" fillId="0" borderId="0" xfId="0" quotePrefix="1" applyFont="1" applyAlignment="1">
      <alignment horizontal="left" vertical="top"/>
    </xf>
    <xf numFmtId="0" fontId="11" fillId="0" borderId="0" xfId="0" quotePrefix="1" applyFont="1" applyAlignment="1">
      <alignment horizontal="center"/>
    </xf>
    <xf numFmtId="0" fontId="13" fillId="0" borderId="0" xfId="0" applyFont="1" applyAlignment="1">
      <alignment wrapText="1"/>
    </xf>
    <xf numFmtId="0" fontId="11" fillId="0" borderId="0" xfId="0" applyFont="1" applyBorder="1" applyAlignment="1">
      <alignment vertical="center"/>
    </xf>
    <xf numFmtId="0" fontId="11" fillId="0" borderId="0" xfId="0" quotePrefix="1" applyFont="1" applyAlignment="1">
      <alignment horizontal="left" vertical="top"/>
    </xf>
    <xf numFmtId="0" fontId="11" fillId="0" borderId="0" xfId="0" quotePrefix="1" applyFont="1" applyAlignment="1">
      <alignment horizontal="center"/>
    </xf>
    <xf numFmtId="0" fontId="11" fillId="0" borderId="0" xfId="0" quotePrefix="1" applyFont="1" applyBorder="1" applyAlignment="1">
      <alignment horizontal="left" vertical="top"/>
    </xf>
    <xf numFmtId="0" fontId="11" fillId="0" borderId="0" xfId="0" quotePrefix="1" applyFont="1" applyAlignment="1">
      <alignment vertical="top"/>
    </xf>
    <xf numFmtId="0" fontId="10" fillId="0" borderId="0" xfId="0" applyFont="1" applyAlignment="1">
      <alignment horizontal="left" vertical="top"/>
    </xf>
    <xf numFmtId="0" fontId="16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/>
    <xf numFmtId="0" fontId="11" fillId="0" borderId="0" xfId="0" applyFont="1"/>
    <xf numFmtId="0" fontId="11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 vertical="top"/>
    </xf>
    <xf numFmtId="0" fontId="11" fillId="0" borderId="0" xfId="0" applyFont="1" applyAlignment="1"/>
    <xf numFmtId="0" fontId="11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1" fillId="0" borderId="0" xfId="0" applyFont="1"/>
    <xf numFmtId="0" fontId="11" fillId="0" borderId="0" xfId="0" applyFont="1"/>
    <xf numFmtId="0" fontId="11" fillId="0" borderId="0" xfId="0" quotePrefix="1" applyFont="1" applyFill="1" applyAlignment="1">
      <alignment horizontal="left" vertical="top"/>
    </xf>
    <xf numFmtId="3" fontId="11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horizontal="center" vertical="center"/>
    </xf>
    <xf numFmtId="0" fontId="11" fillId="0" borderId="0" xfId="0" applyFont="1"/>
    <xf numFmtId="0" fontId="17" fillId="0" borderId="0" xfId="0" applyFont="1"/>
    <xf numFmtId="0" fontId="10" fillId="0" borderId="0" xfId="0" applyFont="1" applyFill="1"/>
    <xf numFmtId="0" fontId="13" fillId="0" borderId="0" xfId="0" applyFont="1" applyAlignment="1"/>
    <xf numFmtId="0" fontId="11" fillId="0" borderId="0" xfId="0" quotePrefix="1" applyFont="1" applyAlignment="1">
      <alignment horizontal="left" vertical="top"/>
    </xf>
    <xf numFmtId="0" fontId="11" fillId="0" borderId="0" xfId="0" applyFont="1"/>
    <xf numFmtId="0" fontId="13" fillId="0" borderId="0" xfId="0" quotePrefix="1" applyFont="1" applyBorder="1" applyAlignment="1">
      <alignment horizontal="center"/>
    </xf>
    <xf numFmtId="3" fontId="18" fillId="0" borderId="0" xfId="0" applyNumberFormat="1" applyFont="1" applyAlignment="1">
      <alignment vertical="center"/>
    </xf>
    <xf numFmtId="9" fontId="18" fillId="0" borderId="0" xfId="0" applyNumberFormat="1" applyFont="1" applyAlignment="1">
      <alignment vertical="center"/>
    </xf>
    <xf numFmtId="14" fontId="7" fillId="0" borderId="0" xfId="0" applyNumberFormat="1" applyFont="1" applyFill="1" applyBorder="1" applyAlignment="1">
      <alignment horizontal="center" vertical="top" wrapText="1"/>
    </xf>
    <xf numFmtId="0" fontId="0" fillId="0" borderId="0" xfId="0" applyFill="1"/>
    <xf numFmtId="3" fontId="11" fillId="0" borderId="0" xfId="0" applyNumberFormat="1" applyFont="1" applyAlignment="1">
      <alignment horizontal="right" vertical="center"/>
    </xf>
    <xf numFmtId="9" fontId="11" fillId="0" borderId="0" xfId="1" applyFont="1" applyAlignment="1">
      <alignment vertical="center"/>
    </xf>
    <xf numFmtId="0" fontId="11" fillId="0" borderId="0" xfId="0" applyFont="1"/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/>
    <xf numFmtId="0" fontId="11" fillId="0" borderId="0" xfId="0" quotePrefix="1" applyFont="1" applyAlignment="1">
      <alignment horizontal="left" vertical="top"/>
    </xf>
    <xf numFmtId="0" fontId="11" fillId="0" borderId="0" xfId="0" quotePrefix="1" applyFont="1" applyBorder="1" applyAlignment="1">
      <alignment horizontal="left" vertical="top"/>
    </xf>
    <xf numFmtId="0" fontId="11" fillId="0" borderId="0" xfId="0" applyFont="1"/>
    <xf numFmtId="0" fontId="11" fillId="3" borderId="0" xfId="0" quotePrefix="1" applyFont="1" applyFill="1" applyBorder="1" applyAlignment="1">
      <alignment horizontal="left" vertical="top"/>
    </xf>
    <xf numFmtId="0" fontId="11" fillId="3" borderId="27" xfId="0" quotePrefix="1" applyFont="1" applyFill="1" applyBorder="1" applyAlignment="1">
      <alignment horizontal="left" vertical="top"/>
    </xf>
    <xf numFmtId="164" fontId="11" fillId="3" borderId="27" xfId="0" applyNumberFormat="1" applyFont="1" applyFill="1" applyBorder="1" applyAlignment="1">
      <alignment vertical="center"/>
    </xf>
    <xf numFmtId="0" fontId="11" fillId="3" borderId="27" xfId="0" applyFont="1" applyFill="1" applyBorder="1"/>
    <xf numFmtId="3" fontId="11" fillId="3" borderId="0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horizontal="right" vertical="center"/>
    </xf>
    <xf numFmtId="0" fontId="13" fillId="5" borderId="25" xfId="0" quotePrefix="1" applyFont="1" applyFill="1" applyBorder="1" applyAlignment="1">
      <alignment horizontal="right"/>
    </xf>
    <xf numFmtId="0" fontId="13" fillId="10" borderId="25" xfId="0" quotePrefix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quotePrefix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Alignment="1">
      <alignment horizontal="right"/>
    </xf>
    <xf numFmtId="3" fontId="11" fillId="6" borderId="25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20" fillId="0" borderId="0" xfId="0" applyFont="1" applyAlignment="1"/>
    <xf numFmtId="3" fontId="11" fillId="8" borderId="20" xfId="0" applyNumberFormat="1" applyFont="1" applyFill="1" applyBorder="1" applyAlignment="1">
      <alignment horizontal="right" vertical="center"/>
    </xf>
    <xf numFmtId="0" fontId="11" fillId="8" borderId="2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3" fontId="11" fillId="8" borderId="0" xfId="0" applyNumberFormat="1" applyFont="1" applyFill="1" applyBorder="1" applyAlignment="1">
      <alignment horizontal="right" vertical="center"/>
    </xf>
    <xf numFmtId="0" fontId="11" fillId="8" borderId="0" xfId="0" applyFont="1" applyFill="1" applyBorder="1" applyAlignment="1">
      <alignment horizontal="right" vertical="center"/>
    </xf>
    <xf numFmtId="3" fontId="11" fillId="9" borderId="20" xfId="0" applyNumberFormat="1" applyFont="1" applyFill="1" applyBorder="1" applyAlignment="1">
      <alignment horizontal="right" vertical="center"/>
    </xf>
    <xf numFmtId="3" fontId="11" fillId="9" borderId="0" xfId="0" applyNumberFormat="1" applyFont="1" applyFill="1" applyBorder="1" applyAlignment="1">
      <alignment horizontal="right" vertical="center"/>
    </xf>
    <xf numFmtId="0" fontId="11" fillId="9" borderId="0" xfId="0" applyFont="1" applyFill="1" applyBorder="1" applyAlignment="1">
      <alignment horizontal="right" vertical="center"/>
    </xf>
    <xf numFmtId="3" fontId="11" fillId="3" borderId="20" xfId="0" applyNumberFormat="1" applyFont="1" applyFill="1" applyBorder="1" applyAlignment="1">
      <alignment horizontal="right" vertical="center"/>
    </xf>
    <xf numFmtId="0" fontId="11" fillId="3" borderId="2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vertical="top" wrapText="1"/>
    </xf>
    <xf numFmtId="3" fontId="12" fillId="3" borderId="2" xfId="0" applyNumberFormat="1" applyFont="1" applyFill="1" applyBorder="1" applyAlignment="1">
      <alignment horizontal="right" vertical="top" wrapText="1"/>
    </xf>
    <xf numFmtId="0" fontId="12" fillId="3" borderId="2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vertical="top" wrapText="1"/>
    </xf>
    <xf numFmtId="0" fontId="13" fillId="7" borderId="9" xfId="0" applyFont="1" applyFill="1" applyBorder="1" applyAlignment="1">
      <alignment vertical="top" wrapText="1"/>
    </xf>
    <xf numFmtId="3" fontId="13" fillId="7" borderId="10" xfId="0" applyNumberFormat="1" applyFont="1" applyFill="1" applyBorder="1" applyAlignment="1">
      <alignment horizontal="right" vertical="top" wrapText="1"/>
    </xf>
    <xf numFmtId="0" fontId="13" fillId="7" borderId="16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3" fillId="7" borderId="10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3" fillId="7" borderId="18" xfId="0" applyFont="1" applyFill="1" applyBorder="1" applyAlignment="1">
      <alignment vertical="top" wrapText="1"/>
    </xf>
    <xf numFmtId="3" fontId="12" fillId="3" borderId="29" xfId="0" applyNumberFormat="1" applyFont="1" applyFill="1" applyBorder="1" applyAlignment="1">
      <alignment horizontal="right" vertical="top" wrapText="1"/>
    </xf>
    <xf numFmtId="0" fontId="12" fillId="3" borderId="29" xfId="0" applyFont="1" applyFill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0" fontId="12" fillId="3" borderId="30" xfId="0" applyFont="1" applyFill="1" applyBorder="1" applyAlignment="1">
      <alignment horizontal="right" vertical="top" wrapText="1"/>
    </xf>
    <xf numFmtId="0" fontId="0" fillId="0" borderId="30" xfId="0" applyFont="1" applyFill="1" applyBorder="1" applyAlignment="1">
      <alignment horizontal="right" vertical="top" wrapText="1"/>
    </xf>
    <xf numFmtId="3" fontId="12" fillId="3" borderId="30" xfId="0" applyNumberFormat="1" applyFont="1" applyFill="1" applyBorder="1" applyAlignment="1">
      <alignment horizontal="right" vertical="top" wrapText="1"/>
    </xf>
    <xf numFmtId="3" fontId="13" fillId="7" borderId="35" xfId="0" applyNumberFormat="1" applyFont="1" applyFill="1" applyBorder="1" applyAlignment="1">
      <alignment horizontal="right" vertical="top" wrapText="1"/>
    </xf>
    <xf numFmtId="3" fontId="11" fillId="3" borderId="30" xfId="0" applyNumberFormat="1" applyFont="1" applyFill="1" applyBorder="1" applyAlignment="1">
      <alignment horizontal="right" vertical="top" wrapText="1"/>
    </xf>
    <xf numFmtId="0" fontId="11" fillId="3" borderId="30" xfId="0" applyFont="1" applyFill="1" applyBorder="1" applyAlignment="1">
      <alignment horizontal="right" vertical="top" wrapText="1"/>
    </xf>
    <xf numFmtId="0" fontId="11" fillId="0" borderId="30" xfId="0" applyFont="1" applyFill="1" applyBorder="1" applyAlignment="1">
      <alignment horizontal="right" vertical="top" wrapText="1"/>
    </xf>
    <xf numFmtId="3" fontId="11" fillId="0" borderId="30" xfId="0" applyNumberFormat="1" applyFont="1" applyFill="1" applyBorder="1" applyAlignment="1">
      <alignment horizontal="right" vertical="top" wrapText="1"/>
    </xf>
    <xf numFmtId="3" fontId="11" fillId="0" borderId="36" xfId="0" applyNumberFormat="1" applyFont="1" applyFill="1" applyBorder="1" applyAlignment="1">
      <alignment horizontal="right" vertical="top" wrapText="1"/>
    </xf>
    <xf numFmtId="0" fontId="13" fillId="7" borderId="37" xfId="0" applyFont="1" applyFill="1" applyBorder="1" applyAlignment="1">
      <alignment horizontal="right" vertical="top" wrapText="1"/>
    </xf>
    <xf numFmtId="3" fontId="12" fillId="3" borderId="38" xfId="0" applyNumberFormat="1" applyFont="1" applyFill="1" applyBorder="1" applyAlignment="1">
      <alignment horizontal="right" vertical="top" wrapText="1"/>
    </xf>
    <xf numFmtId="0" fontId="12" fillId="0" borderId="39" xfId="0" applyFont="1" applyFill="1" applyBorder="1" applyAlignment="1">
      <alignment horizontal="right" vertical="top" wrapText="1"/>
    </xf>
    <xf numFmtId="0" fontId="12" fillId="3" borderId="39" xfId="0" applyFont="1" applyFill="1" applyBorder="1" applyAlignment="1">
      <alignment horizontal="right" vertical="top" wrapText="1"/>
    </xf>
    <xf numFmtId="0" fontId="0" fillId="0" borderId="39" xfId="0" applyFont="1" applyFill="1" applyBorder="1" applyAlignment="1">
      <alignment horizontal="right" vertical="top" wrapText="1"/>
    </xf>
    <xf numFmtId="3" fontId="12" fillId="3" borderId="39" xfId="0" applyNumberFormat="1" applyFont="1" applyFill="1" applyBorder="1" applyAlignment="1">
      <alignment horizontal="right" vertical="top" wrapText="1"/>
    </xf>
    <xf numFmtId="3" fontId="13" fillId="7" borderId="40" xfId="0" applyNumberFormat="1" applyFont="1" applyFill="1" applyBorder="1" applyAlignment="1">
      <alignment horizontal="right" vertical="top" wrapText="1"/>
    </xf>
    <xf numFmtId="3" fontId="11" fillId="3" borderId="39" xfId="0" applyNumberFormat="1" applyFont="1" applyFill="1" applyBorder="1" applyAlignment="1">
      <alignment horizontal="right" vertical="top" wrapText="1"/>
    </xf>
    <xf numFmtId="3" fontId="11" fillId="0" borderId="39" xfId="0" applyNumberFormat="1" applyFont="1" applyFill="1" applyBorder="1" applyAlignment="1">
      <alignment horizontal="right" vertical="top" wrapText="1"/>
    </xf>
    <xf numFmtId="3" fontId="11" fillId="0" borderId="41" xfId="0" applyNumberFormat="1" applyFont="1" applyFill="1" applyBorder="1" applyAlignment="1">
      <alignment horizontal="right" vertical="top" wrapText="1"/>
    </xf>
    <xf numFmtId="0" fontId="11" fillId="3" borderId="39" xfId="0" applyFont="1" applyFill="1" applyBorder="1" applyAlignment="1">
      <alignment horizontal="right" vertical="top" wrapText="1"/>
    </xf>
    <xf numFmtId="0" fontId="11" fillId="0" borderId="39" xfId="0" applyFont="1" applyFill="1" applyBorder="1" applyAlignment="1">
      <alignment horizontal="right" vertical="top" wrapText="1"/>
    </xf>
    <xf numFmtId="0" fontId="13" fillId="7" borderId="42" xfId="0" applyFont="1" applyFill="1" applyBorder="1" applyAlignment="1">
      <alignment horizontal="right" vertical="top" wrapText="1"/>
    </xf>
    <xf numFmtId="0" fontId="13" fillId="0" borderId="34" xfId="0" applyFont="1" applyFill="1" applyBorder="1" applyAlignment="1">
      <alignment horizontal="right" vertical="top" wrapText="1"/>
    </xf>
    <xf numFmtId="0" fontId="12" fillId="0" borderId="43" xfId="0" applyFont="1" applyFill="1" applyBorder="1" applyAlignment="1">
      <alignment horizontal="right" vertical="top" wrapText="1"/>
    </xf>
    <xf numFmtId="0" fontId="12" fillId="3" borderId="43" xfId="0" applyFont="1" applyFill="1" applyBorder="1" applyAlignment="1">
      <alignment horizontal="right" vertical="top" wrapText="1"/>
    </xf>
    <xf numFmtId="0" fontId="0" fillId="0" borderId="43" xfId="0" applyFont="1" applyFill="1" applyBorder="1" applyAlignment="1">
      <alignment horizontal="right" vertical="top" wrapText="1"/>
    </xf>
    <xf numFmtId="3" fontId="12" fillId="3" borderId="43" xfId="0" applyNumberFormat="1" applyFont="1" applyFill="1" applyBorder="1" applyAlignment="1">
      <alignment horizontal="right" vertical="top" wrapText="1"/>
    </xf>
    <xf numFmtId="3" fontId="13" fillId="7" borderId="44" xfId="0" applyNumberFormat="1" applyFont="1" applyFill="1" applyBorder="1" applyAlignment="1">
      <alignment horizontal="right" vertical="top" wrapText="1"/>
    </xf>
    <xf numFmtId="3" fontId="11" fillId="3" borderId="43" xfId="0" applyNumberFormat="1" applyFont="1" applyFill="1" applyBorder="1" applyAlignment="1">
      <alignment horizontal="right" vertical="top" wrapText="1"/>
    </xf>
    <xf numFmtId="3" fontId="11" fillId="0" borderId="43" xfId="0" applyNumberFormat="1" applyFont="1" applyFill="1" applyBorder="1" applyAlignment="1">
      <alignment horizontal="right" vertical="top" wrapText="1"/>
    </xf>
    <xf numFmtId="3" fontId="11" fillId="0" borderId="45" xfId="0" applyNumberFormat="1" applyFont="1" applyFill="1" applyBorder="1" applyAlignment="1">
      <alignment horizontal="right" vertical="top" wrapText="1"/>
    </xf>
    <xf numFmtId="0" fontId="11" fillId="3" borderId="43" xfId="0" applyFont="1" applyFill="1" applyBorder="1" applyAlignment="1">
      <alignment horizontal="right" vertical="top" wrapText="1"/>
    </xf>
    <xf numFmtId="0" fontId="11" fillId="0" borderId="43" xfId="0" applyFont="1" applyFill="1" applyBorder="1" applyAlignment="1">
      <alignment horizontal="right" vertical="top" wrapText="1"/>
    </xf>
    <xf numFmtId="0" fontId="13" fillId="7" borderId="46" xfId="0" applyFont="1" applyFill="1" applyBorder="1" applyAlignment="1">
      <alignment horizontal="right" vertical="top" wrapText="1"/>
    </xf>
    <xf numFmtId="0" fontId="21" fillId="0" borderId="0" xfId="0" applyFont="1"/>
    <xf numFmtId="0" fontId="13" fillId="7" borderId="5" xfId="0" applyFont="1" applyFill="1" applyBorder="1" applyAlignment="1">
      <alignment horizontal="right" vertical="top" wrapText="1"/>
    </xf>
    <xf numFmtId="0" fontId="27" fillId="0" borderId="0" xfId="0" applyFont="1" applyFill="1"/>
    <xf numFmtId="0" fontId="11" fillId="3" borderId="26" xfId="0" quotePrefix="1" applyFont="1" applyFill="1" applyBorder="1" applyAlignment="1">
      <alignment horizontal="left" vertical="top"/>
    </xf>
    <xf numFmtId="3" fontId="11" fillId="3" borderId="26" xfId="0" applyNumberFormat="1" applyFont="1" applyFill="1" applyBorder="1" applyAlignment="1">
      <alignment vertical="center"/>
    </xf>
    <xf numFmtId="0" fontId="11" fillId="6" borderId="25" xfId="0" quotePrefix="1" applyFont="1" applyFill="1" applyBorder="1" applyAlignment="1">
      <alignment horizontal="left" vertical="top"/>
    </xf>
    <xf numFmtId="0" fontId="11" fillId="0" borderId="6" xfId="0" quotePrefix="1" applyFont="1" applyBorder="1" applyAlignment="1">
      <alignment horizontal="left"/>
    </xf>
    <xf numFmtId="0" fontId="11" fillId="0" borderId="7" xfId="0" quotePrefix="1" applyFont="1" applyBorder="1" applyAlignment="1">
      <alignment horizontal="left"/>
    </xf>
    <xf numFmtId="0" fontId="11" fillId="0" borderId="7" xfId="0" quotePrefix="1" applyFont="1" applyFill="1" applyBorder="1" applyAlignment="1">
      <alignment horizontal="center"/>
    </xf>
    <xf numFmtId="0" fontId="11" fillId="0" borderId="8" xfId="0" quotePrefix="1" applyFont="1" applyFill="1" applyBorder="1" applyAlignment="1">
      <alignment horizontal="center"/>
    </xf>
    <xf numFmtId="10" fontId="11" fillId="3" borderId="2" xfId="0" applyNumberFormat="1" applyFont="1" applyFill="1" applyBorder="1" applyAlignment="1">
      <alignment vertical="center"/>
    </xf>
    <xf numFmtId="0" fontId="11" fillId="6" borderId="0" xfId="0" quotePrefix="1" applyFont="1" applyFill="1" applyBorder="1" applyAlignment="1">
      <alignment horizontal="left" vertical="top"/>
    </xf>
    <xf numFmtId="3" fontId="11" fillId="6" borderId="0" xfId="0" applyNumberFormat="1" applyFont="1" applyFill="1" applyBorder="1" applyAlignment="1">
      <alignment vertical="center"/>
    </xf>
    <xf numFmtId="10" fontId="11" fillId="6" borderId="47" xfId="0" applyNumberFormat="1" applyFont="1" applyFill="1" applyBorder="1" applyAlignment="1">
      <alignment vertical="center"/>
    </xf>
    <xf numFmtId="10" fontId="11" fillId="6" borderId="2" xfId="0" applyNumberFormat="1" applyFont="1" applyFill="1" applyBorder="1" applyAlignment="1">
      <alignment vertical="center"/>
    </xf>
    <xf numFmtId="3" fontId="11" fillId="7" borderId="51" xfId="0" applyNumberFormat="1" applyFont="1" applyFill="1" applyBorder="1" applyAlignment="1">
      <alignment vertical="center"/>
    </xf>
    <xf numFmtId="10" fontId="11" fillId="7" borderId="52" xfId="0" applyNumberFormat="1" applyFont="1" applyFill="1" applyBorder="1" applyAlignment="1">
      <alignment vertical="center"/>
    </xf>
    <xf numFmtId="0" fontId="11" fillId="0" borderId="19" xfId="0" quotePrefix="1" applyFont="1" applyBorder="1" applyAlignment="1">
      <alignment horizontal="left"/>
    </xf>
    <xf numFmtId="0" fontId="11" fillId="0" borderId="20" xfId="0" quotePrefix="1" applyFont="1" applyBorder="1" applyAlignment="1">
      <alignment horizontal="left"/>
    </xf>
    <xf numFmtId="0" fontId="11" fillId="0" borderId="20" xfId="0" quotePrefix="1" applyFont="1" applyFill="1" applyBorder="1" applyAlignment="1">
      <alignment horizontal="center"/>
    </xf>
    <xf numFmtId="0" fontId="11" fillId="7" borderId="3" xfId="0" quotePrefix="1" applyFont="1" applyFill="1" applyBorder="1" applyAlignment="1">
      <alignment horizontal="left" vertical="top"/>
    </xf>
    <xf numFmtId="0" fontId="11" fillId="7" borderId="4" xfId="0" applyFont="1" applyFill="1" applyBorder="1" applyAlignment="1"/>
    <xf numFmtId="3" fontId="11" fillId="7" borderId="4" xfId="0" applyNumberFormat="1" applyFont="1" applyFill="1" applyBorder="1" applyAlignment="1">
      <alignment vertical="center"/>
    </xf>
    <xf numFmtId="10" fontId="11" fillId="7" borderId="5" xfId="0" applyNumberFormat="1" applyFont="1" applyFill="1" applyBorder="1" applyAlignment="1">
      <alignment vertical="center"/>
    </xf>
    <xf numFmtId="0" fontId="11" fillId="4" borderId="7" xfId="0" quotePrefix="1" applyFont="1" applyFill="1" applyBorder="1" applyAlignment="1">
      <alignment horizontal="center"/>
    </xf>
    <xf numFmtId="0" fontId="11" fillId="5" borderId="7" xfId="0" quotePrefix="1" applyFont="1" applyFill="1" applyBorder="1" applyAlignment="1">
      <alignment horizontal="center"/>
    </xf>
    <xf numFmtId="0" fontId="11" fillId="7" borderId="8" xfId="0" quotePrefix="1" applyFont="1" applyFill="1" applyBorder="1" applyAlignment="1">
      <alignment horizontal="center"/>
    </xf>
    <xf numFmtId="0" fontId="11" fillId="3" borderId="1" xfId="0" quotePrefix="1" applyFont="1" applyFill="1" applyBorder="1" applyAlignment="1">
      <alignment horizontal="left" vertical="top"/>
    </xf>
    <xf numFmtId="3" fontId="11" fillId="7" borderId="2" xfId="0" applyNumberFormat="1" applyFont="1" applyFill="1" applyBorder="1" applyAlignment="1">
      <alignment vertical="center"/>
    </xf>
    <xf numFmtId="0" fontId="11" fillId="0" borderId="1" xfId="0" quotePrefix="1" applyFont="1" applyBorder="1" applyAlignment="1">
      <alignment horizontal="left" vertical="top"/>
    </xf>
    <xf numFmtId="3" fontId="11" fillId="0" borderId="2" xfId="0" applyNumberFormat="1" applyFont="1" applyBorder="1" applyAlignment="1">
      <alignment vertical="center"/>
    </xf>
    <xf numFmtId="3" fontId="11" fillId="7" borderId="5" xfId="0" applyNumberFormat="1" applyFont="1" applyFill="1" applyBorder="1" applyAlignment="1">
      <alignment vertical="center"/>
    </xf>
    <xf numFmtId="3" fontId="11" fillId="7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11" fillId="4" borderId="59" xfId="0" quotePrefix="1" applyFont="1" applyFill="1" applyBorder="1" applyAlignment="1">
      <alignment horizontal="center"/>
    </xf>
    <xf numFmtId="0" fontId="11" fillId="5" borderId="59" xfId="0" quotePrefix="1" applyFont="1" applyFill="1" applyBorder="1" applyAlignment="1">
      <alignment horizontal="center"/>
    </xf>
    <xf numFmtId="0" fontId="11" fillId="6" borderId="59" xfId="0" quotePrefix="1" applyFont="1" applyFill="1" applyBorder="1" applyAlignment="1">
      <alignment horizontal="center"/>
    </xf>
    <xf numFmtId="0" fontId="11" fillId="5" borderId="60" xfId="0" quotePrefix="1" applyFont="1" applyFill="1" applyBorder="1" applyAlignment="1">
      <alignment horizontal="center"/>
    </xf>
    <xf numFmtId="0" fontId="11" fillId="0" borderId="61" xfId="0" applyFont="1" applyBorder="1" applyAlignment="1"/>
    <xf numFmtId="0" fontId="11" fillId="0" borderId="62" xfId="0" applyFont="1" applyBorder="1" applyAlignment="1"/>
    <xf numFmtId="0" fontId="11" fillId="4" borderId="62" xfId="0" quotePrefix="1" applyFont="1" applyFill="1" applyBorder="1" applyAlignment="1"/>
    <xf numFmtId="0" fontId="11" fillId="5" borderId="62" xfId="0" quotePrefix="1" applyFont="1" applyFill="1" applyBorder="1" applyAlignment="1"/>
    <xf numFmtId="0" fontId="13" fillId="7" borderId="16" xfId="0" applyFont="1" applyFill="1" applyBorder="1" applyAlignment="1">
      <alignment horizontal="left"/>
    </xf>
    <xf numFmtId="3" fontId="11" fillId="7" borderId="17" xfId="0" applyNumberFormat="1" applyFont="1" applyFill="1" applyBorder="1" applyAlignment="1">
      <alignment horizontal="right" vertical="center"/>
    </xf>
    <xf numFmtId="0" fontId="19" fillId="0" borderId="19" xfId="0" applyFont="1" applyBorder="1"/>
    <xf numFmtId="0" fontId="11" fillId="4" borderId="64" xfId="0" quotePrefix="1" applyFont="1" applyFill="1" applyBorder="1" applyAlignment="1">
      <alignment horizontal="center"/>
    </xf>
    <xf numFmtId="0" fontId="11" fillId="5" borderId="62" xfId="0" quotePrefix="1" applyFont="1" applyFill="1" applyBorder="1" applyAlignment="1">
      <alignment horizontal="center"/>
    </xf>
    <xf numFmtId="0" fontId="11" fillId="11" borderId="63" xfId="0" quotePrefix="1" applyFont="1" applyFill="1" applyBorder="1" applyAlignment="1">
      <alignment horizontal="center" wrapText="1"/>
    </xf>
    <xf numFmtId="167" fontId="11" fillId="3" borderId="65" xfId="0" applyNumberFormat="1" applyFont="1" applyFill="1" applyBorder="1"/>
    <xf numFmtId="0" fontId="13" fillId="7" borderId="67" xfId="0" quotePrefix="1" applyFont="1" applyFill="1" applyBorder="1" applyAlignment="1">
      <alignment horizontal="left"/>
    </xf>
    <xf numFmtId="0" fontId="13" fillId="7" borderId="68" xfId="0" applyFont="1" applyFill="1" applyBorder="1" applyAlignment="1">
      <alignment horizontal="left"/>
    </xf>
    <xf numFmtId="164" fontId="13" fillId="7" borderId="68" xfId="0" applyNumberFormat="1" applyFont="1" applyFill="1" applyBorder="1"/>
    <xf numFmtId="167" fontId="13" fillId="7" borderId="69" xfId="0" applyNumberFormat="1" applyFont="1" applyFill="1" applyBorder="1"/>
    <xf numFmtId="0" fontId="11" fillId="0" borderId="19" xfId="0" applyFont="1" applyBorder="1"/>
    <xf numFmtId="0" fontId="11" fillId="0" borderId="1" xfId="0" applyFont="1" applyBorder="1"/>
    <xf numFmtId="0" fontId="11" fillId="0" borderId="49" xfId="0" applyFont="1" applyBorder="1"/>
    <xf numFmtId="0" fontId="13" fillId="7" borderId="47" xfId="0" quotePrefix="1" applyFont="1" applyFill="1" applyBorder="1" applyAlignment="1">
      <alignment horizontal="center"/>
    </xf>
    <xf numFmtId="0" fontId="11" fillId="3" borderId="70" xfId="0" quotePrefix="1" applyFont="1" applyFill="1" applyBorder="1" applyAlignment="1">
      <alignment horizontal="left" vertical="top"/>
    </xf>
    <xf numFmtId="0" fontId="11" fillId="0" borderId="72" xfId="0" quotePrefix="1" applyFont="1" applyBorder="1" applyAlignment="1">
      <alignment horizontal="left" vertical="top"/>
    </xf>
    <xf numFmtId="0" fontId="11" fillId="3" borderId="72" xfId="0" quotePrefix="1" applyFont="1" applyFill="1" applyBorder="1" applyAlignment="1">
      <alignment horizontal="left" vertical="top"/>
    </xf>
    <xf numFmtId="9" fontId="11" fillId="0" borderId="0" xfId="1" applyFont="1" applyFill="1" applyAlignment="1">
      <alignment vertical="center"/>
    </xf>
    <xf numFmtId="9" fontId="11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right"/>
    </xf>
    <xf numFmtId="3" fontId="16" fillId="0" borderId="0" xfId="0" applyNumberFormat="1" applyFont="1" applyAlignment="1">
      <alignment horizontal="right" vertical="center"/>
    </xf>
    <xf numFmtId="9" fontId="11" fillId="0" borderId="0" xfId="1" applyFont="1" applyAlignment="1">
      <alignment horizontal="right" vertical="center"/>
    </xf>
    <xf numFmtId="9" fontId="16" fillId="0" borderId="0" xfId="0" applyNumberFormat="1" applyFont="1" applyAlignment="1">
      <alignment horizontal="right" vertical="center"/>
    </xf>
    <xf numFmtId="9" fontId="11" fillId="0" borderId="0" xfId="0" applyNumberFormat="1" applyFont="1" applyAlignment="1">
      <alignment horizontal="right" vertical="center"/>
    </xf>
    <xf numFmtId="0" fontId="13" fillId="0" borderId="0" xfId="0" quotePrefix="1" applyFont="1" applyBorder="1" applyAlignment="1">
      <alignment horizontal="right"/>
    </xf>
    <xf numFmtId="9" fontId="11" fillId="0" borderId="0" xfId="0" applyNumberFormat="1" applyFont="1" applyBorder="1" applyAlignment="1">
      <alignment horizontal="right" vertical="center"/>
    </xf>
    <xf numFmtId="9" fontId="11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9" fontId="11" fillId="0" borderId="0" xfId="1" applyFont="1" applyFill="1" applyAlignment="1">
      <alignment horizontal="right" vertical="center"/>
    </xf>
    <xf numFmtId="0" fontId="28" fillId="0" borderId="0" xfId="0" quotePrefix="1" applyFont="1" applyAlignment="1">
      <alignment horizontal="right"/>
    </xf>
    <xf numFmtId="0" fontId="13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3" fontId="13" fillId="0" borderId="0" xfId="0" applyNumberFormat="1" applyFont="1" applyAlignment="1">
      <alignment horizontal="right" vertical="center"/>
    </xf>
    <xf numFmtId="9" fontId="13" fillId="0" borderId="0" xfId="1" applyFont="1" applyAlignment="1">
      <alignment horizontal="right" vertical="center"/>
    </xf>
    <xf numFmtId="9" fontId="13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9" fontId="13" fillId="0" borderId="0" xfId="1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0" fontId="16" fillId="0" borderId="6" xfId="0" quotePrefix="1" applyFont="1" applyBorder="1" applyAlignment="1">
      <alignment horizontal="left"/>
    </xf>
    <xf numFmtId="3" fontId="13" fillId="0" borderId="7" xfId="0" applyNumberFormat="1" applyFont="1" applyBorder="1" applyAlignment="1">
      <alignment horizontal="right" vertical="center"/>
    </xf>
    <xf numFmtId="3" fontId="13" fillId="0" borderId="8" xfId="0" applyNumberFormat="1" applyFont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3" fontId="11" fillId="4" borderId="0" xfId="0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3" fontId="11" fillId="5" borderId="1" xfId="0" applyNumberFormat="1" applyFont="1" applyFill="1" applyBorder="1" applyAlignment="1">
      <alignment vertical="center"/>
    </xf>
    <xf numFmtId="3" fontId="11" fillId="5" borderId="0" xfId="0" applyNumberFormat="1" applyFont="1" applyFill="1" applyBorder="1" applyAlignment="1">
      <alignment horizontal="right" vertical="center"/>
    </xf>
    <xf numFmtId="3" fontId="11" fillId="5" borderId="2" xfId="0" applyNumberFormat="1" applyFont="1" applyFill="1" applyBorder="1" applyAlignment="1">
      <alignment horizontal="right" vertical="center"/>
    </xf>
    <xf numFmtId="3" fontId="11" fillId="7" borderId="3" xfId="0" applyNumberFormat="1" applyFont="1" applyFill="1" applyBorder="1" applyAlignment="1">
      <alignment vertical="center"/>
    </xf>
    <xf numFmtId="3" fontId="11" fillId="7" borderId="4" xfId="0" applyNumberFormat="1" applyFont="1" applyFill="1" applyBorder="1" applyAlignment="1">
      <alignment horizontal="right" vertical="center"/>
    </xf>
    <xf numFmtId="3" fontId="11" fillId="7" borderId="5" xfId="0" applyNumberFormat="1" applyFont="1" applyFill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9" fontId="11" fillId="0" borderId="0" xfId="1" applyFont="1" applyBorder="1" applyAlignment="1">
      <alignment horizontal="right" vertical="center"/>
    </xf>
    <xf numFmtId="9" fontId="11" fillId="0" borderId="2" xfId="1" applyFont="1" applyBorder="1" applyAlignment="1">
      <alignment horizontal="right" vertical="center"/>
    </xf>
    <xf numFmtId="3" fontId="11" fillId="5" borderId="1" xfId="0" applyNumberFormat="1" applyFont="1" applyFill="1" applyBorder="1" applyAlignment="1">
      <alignment horizontal="right" vertical="center"/>
    </xf>
    <xf numFmtId="3" fontId="11" fillId="7" borderId="1" xfId="0" applyNumberFormat="1" applyFont="1" applyFill="1" applyBorder="1" applyAlignment="1">
      <alignment horizontal="right" vertical="center"/>
    </xf>
    <xf numFmtId="3" fontId="11" fillId="7" borderId="2" xfId="0" applyNumberFormat="1" applyFont="1" applyFill="1" applyBorder="1" applyAlignment="1">
      <alignment horizontal="right" vertical="center"/>
    </xf>
    <xf numFmtId="3" fontId="11" fillId="7" borderId="3" xfId="0" applyNumberFormat="1" applyFont="1" applyFill="1" applyBorder="1" applyAlignment="1">
      <alignment horizontal="right" vertical="center"/>
    </xf>
    <xf numFmtId="9" fontId="11" fillId="0" borderId="4" xfId="1" applyFont="1" applyBorder="1" applyAlignment="1">
      <alignment horizontal="right" vertical="center"/>
    </xf>
    <xf numFmtId="9" fontId="11" fillId="0" borderId="5" xfId="1" applyFont="1" applyBorder="1" applyAlignment="1">
      <alignment horizontal="right" vertical="center"/>
    </xf>
    <xf numFmtId="0" fontId="28" fillId="0" borderId="8" xfId="0" quotePrefix="1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29" fillId="0" borderId="0" xfId="0" applyFont="1"/>
    <xf numFmtId="0" fontId="30" fillId="0" borderId="0" xfId="0" applyFont="1"/>
    <xf numFmtId="0" fontId="13" fillId="0" borderId="6" xfId="0" applyFont="1" applyBorder="1"/>
    <xf numFmtId="0" fontId="13" fillId="0" borderId="7" xfId="0" quotePrefix="1" applyFont="1" applyBorder="1" applyAlignment="1">
      <alignment horizontal="right"/>
    </xf>
    <xf numFmtId="0" fontId="13" fillId="0" borderId="8" xfId="0" quotePrefix="1" applyFont="1" applyBorder="1" applyAlignment="1">
      <alignment horizontal="right"/>
    </xf>
    <xf numFmtId="3" fontId="11" fillId="3" borderId="2" xfId="0" applyNumberFormat="1" applyFont="1" applyFill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0" fontId="13" fillId="10" borderId="7" xfId="0" quotePrefix="1" applyFont="1" applyFill="1" applyBorder="1" applyAlignment="1">
      <alignment horizontal="right"/>
    </xf>
    <xf numFmtId="0" fontId="13" fillId="5" borderId="7" xfId="0" quotePrefix="1" applyFont="1" applyFill="1" applyBorder="1" applyAlignment="1">
      <alignment horizontal="right"/>
    </xf>
    <xf numFmtId="0" fontId="13" fillId="7" borderId="8" xfId="0" quotePrefix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3" fillId="7" borderId="16" xfId="0" applyNumberFormat="1" applyFont="1" applyFill="1" applyBorder="1" applyAlignment="1">
      <alignment vertical="center"/>
    </xf>
    <xf numFmtId="3" fontId="13" fillId="7" borderId="17" xfId="0" applyNumberFormat="1" applyFont="1" applyFill="1" applyBorder="1" applyAlignment="1">
      <alignment horizontal="right" vertical="center"/>
    </xf>
    <xf numFmtId="3" fontId="13" fillId="7" borderId="18" xfId="0" applyNumberFormat="1" applyFont="1" applyFill="1" applyBorder="1" applyAlignment="1">
      <alignment horizontal="right" vertical="center"/>
    </xf>
    <xf numFmtId="0" fontId="13" fillId="0" borderId="49" xfId="0" quotePrefix="1" applyFont="1" applyBorder="1" applyAlignment="1">
      <alignment horizontal="left"/>
    </xf>
    <xf numFmtId="0" fontId="13" fillId="7" borderId="47" xfId="0" quotePrefix="1" applyFont="1" applyFill="1" applyBorder="1" applyAlignment="1">
      <alignment horizontal="right"/>
    </xf>
    <xf numFmtId="0" fontId="11" fillId="3" borderId="1" xfId="0" quotePrefix="1" applyFont="1" applyFill="1" applyBorder="1" applyAlignment="1">
      <alignment horizontal="left"/>
    </xf>
    <xf numFmtId="0" fontId="13" fillId="7" borderId="16" xfId="0" quotePrefix="1" applyFont="1" applyFill="1" applyBorder="1" applyAlignment="1">
      <alignment horizontal="left" vertical="top"/>
    </xf>
    <xf numFmtId="0" fontId="11" fillId="0" borderId="19" xfId="0" quotePrefix="1" applyFont="1" applyBorder="1" applyAlignment="1">
      <alignment horizontal="left" vertical="top"/>
    </xf>
    <xf numFmtId="0" fontId="11" fillId="3" borderId="0" xfId="0" quotePrefix="1" applyFont="1" applyFill="1" applyBorder="1" applyAlignment="1">
      <alignment horizontal="right"/>
    </xf>
    <xf numFmtId="3" fontId="11" fillId="0" borderId="19" xfId="0" applyNumberFormat="1" applyFont="1" applyBorder="1" applyAlignment="1">
      <alignment vertical="center"/>
    </xf>
    <xf numFmtId="0" fontId="16" fillId="3" borderId="1" xfId="0" quotePrefix="1" applyFont="1" applyFill="1" applyBorder="1" applyAlignment="1">
      <alignment horizontal="left" vertical="top"/>
    </xf>
    <xf numFmtId="0" fontId="16" fillId="0" borderId="1" xfId="0" quotePrefix="1" applyFont="1" applyBorder="1" applyAlignment="1">
      <alignment horizontal="left" vertical="top"/>
    </xf>
    <xf numFmtId="3" fontId="11" fillId="2" borderId="1" xfId="0" applyNumberFormat="1" applyFont="1" applyFill="1" applyBorder="1" applyAlignment="1">
      <alignment vertical="center"/>
    </xf>
    <xf numFmtId="0" fontId="13" fillId="0" borderId="6" xfId="0" quotePrefix="1" applyFont="1" applyBorder="1" applyAlignment="1">
      <alignment horizontal="left"/>
    </xf>
    <xf numFmtId="0" fontId="13" fillId="0" borderId="7" xfId="0" quotePrefix="1" applyFont="1" applyBorder="1" applyAlignment="1">
      <alignment horizontal="center"/>
    </xf>
    <xf numFmtId="0" fontId="13" fillId="7" borderId="8" xfId="0" quotePrefix="1" applyFont="1" applyFill="1" applyBorder="1" applyAlignment="1">
      <alignment horizontal="center"/>
    </xf>
    <xf numFmtId="3" fontId="13" fillId="7" borderId="17" xfId="0" applyNumberFormat="1" applyFont="1" applyFill="1" applyBorder="1" applyAlignment="1">
      <alignment vertical="center"/>
    </xf>
    <xf numFmtId="3" fontId="13" fillId="7" borderId="18" xfId="0" applyNumberFormat="1" applyFont="1" applyFill="1" applyBorder="1" applyAlignment="1">
      <alignment vertical="center"/>
    </xf>
    <xf numFmtId="0" fontId="31" fillId="0" borderId="0" xfId="0" applyFont="1"/>
    <xf numFmtId="0" fontId="0" fillId="0" borderId="6" xfId="0" applyBorder="1" applyAlignment="1">
      <alignment horizontal="right"/>
    </xf>
    <xf numFmtId="3" fontId="11" fillId="0" borderId="7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3" borderId="2" xfId="0" applyNumberFormat="1" applyFont="1" applyFill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0" fontId="11" fillId="7" borderId="16" xfId="0" quotePrefix="1" applyFont="1" applyFill="1" applyBorder="1" applyAlignment="1">
      <alignment horizontal="left" vertical="top"/>
    </xf>
    <xf numFmtId="3" fontId="11" fillId="7" borderId="18" xfId="0" applyNumberFormat="1" applyFont="1" applyFill="1" applyBorder="1" applyAlignment="1">
      <alignment horizontal="right" vertical="center"/>
    </xf>
    <xf numFmtId="0" fontId="13" fillId="5" borderId="7" xfId="0" quotePrefix="1" applyFont="1" applyFill="1" applyBorder="1" applyAlignment="1">
      <alignment horizontal="center"/>
    </xf>
    <xf numFmtId="0" fontId="13" fillId="4" borderId="7" xfId="0" quotePrefix="1" applyFont="1" applyFill="1" applyBorder="1" applyAlignment="1">
      <alignment horizontal="center"/>
    </xf>
    <xf numFmtId="0" fontId="13" fillId="7" borderId="8" xfId="0" quotePrefix="1" applyFont="1" applyFill="1" applyBorder="1" applyAlignment="1">
      <alignment horizontal="center" wrapText="1"/>
    </xf>
    <xf numFmtId="3" fontId="11" fillId="7" borderId="17" xfId="0" applyNumberFormat="1" applyFont="1" applyFill="1" applyBorder="1" applyAlignment="1">
      <alignment vertical="center"/>
    </xf>
    <xf numFmtId="3" fontId="11" fillId="7" borderId="18" xfId="0" applyNumberFormat="1" applyFont="1" applyFill="1" applyBorder="1" applyAlignment="1">
      <alignment vertical="center"/>
    </xf>
    <xf numFmtId="0" fontId="13" fillId="0" borderId="6" xfId="0" quotePrefix="1" applyFont="1" applyBorder="1" applyAlignment="1"/>
    <xf numFmtId="3" fontId="13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0" fillId="7" borderId="16" xfId="0" applyFill="1" applyBorder="1"/>
    <xf numFmtId="3" fontId="11" fillId="8" borderId="2" xfId="0" applyNumberFormat="1" applyFont="1" applyFill="1" applyBorder="1" applyAlignment="1">
      <alignment horizontal="right" vertical="center"/>
    </xf>
    <xf numFmtId="3" fontId="11" fillId="9" borderId="2" xfId="0" applyNumberFormat="1" applyFont="1" applyFill="1" applyBorder="1" applyAlignment="1">
      <alignment horizontal="right" vertical="center"/>
    </xf>
    <xf numFmtId="3" fontId="0" fillId="7" borderId="17" xfId="0" applyNumberFormat="1" applyFill="1" applyBorder="1" applyAlignment="1">
      <alignment horizontal="right"/>
    </xf>
    <xf numFmtId="0" fontId="0" fillId="7" borderId="17" xfId="0" applyFill="1" applyBorder="1" applyAlignment="1">
      <alignment horizontal="right"/>
    </xf>
    <xf numFmtId="3" fontId="0" fillId="7" borderId="18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11" fillId="9" borderId="21" xfId="0" applyNumberFormat="1" applyFont="1" applyFill="1" applyBorder="1" applyAlignment="1">
      <alignment horizontal="right" vertical="center"/>
    </xf>
    <xf numFmtId="3" fontId="11" fillId="3" borderId="21" xfId="0" applyNumberFormat="1" applyFont="1" applyFill="1" applyBorder="1" applyAlignment="1">
      <alignment horizontal="right" vertical="center"/>
    </xf>
    <xf numFmtId="3" fontId="11" fillId="0" borderId="6" xfId="0" applyNumberFormat="1" applyFont="1" applyBorder="1" applyAlignment="1">
      <alignment vertical="center"/>
    </xf>
    <xf numFmtId="0" fontId="21" fillId="0" borderId="0" xfId="0" applyFont="1" applyBorder="1" applyAlignment="1"/>
    <xf numFmtId="0" fontId="21" fillId="0" borderId="0" xfId="0" quotePrefix="1" applyFont="1" applyAlignment="1">
      <alignment horizontal="center" vertical="center"/>
    </xf>
    <xf numFmtId="0" fontId="21" fillId="0" borderId="0" xfId="0" applyFont="1" applyAlignment="1"/>
    <xf numFmtId="3" fontId="31" fillId="0" borderId="0" xfId="0" applyNumberFormat="1" applyFont="1" applyAlignment="1">
      <alignment vertical="center"/>
    </xf>
    <xf numFmtId="3" fontId="32" fillId="0" borderId="0" xfId="0" applyNumberFormat="1" applyFont="1" applyAlignment="1">
      <alignment vertical="center"/>
    </xf>
    <xf numFmtId="9" fontId="31" fillId="0" borderId="0" xfId="0" applyNumberFormat="1" applyFont="1" applyFill="1" applyAlignment="1">
      <alignment vertical="center"/>
    </xf>
    <xf numFmtId="3" fontId="31" fillId="0" borderId="0" xfId="0" applyNumberFormat="1" applyFont="1" applyFill="1" applyAlignment="1">
      <alignment vertical="center"/>
    </xf>
    <xf numFmtId="9" fontId="31" fillId="0" borderId="0" xfId="1" applyFont="1" applyFill="1" applyAlignment="1">
      <alignment vertical="center"/>
    </xf>
    <xf numFmtId="0" fontId="31" fillId="0" borderId="0" xfId="0" applyFont="1" applyFill="1"/>
    <xf numFmtId="0" fontId="13" fillId="0" borderId="0" xfId="0" applyFont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3" fillId="0" borderId="0" xfId="0" quotePrefix="1" applyFont="1" applyBorder="1" applyAlignment="1">
      <alignment horizontal="center" vertical="center"/>
    </xf>
    <xf numFmtId="0" fontId="13" fillId="0" borderId="0" xfId="0" applyFont="1" applyBorder="1" applyAlignment="1"/>
    <xf numFmtId="0" fontId="11" fillId="0" borderId="0" xfId="0" applyFont="1" applyAlignment="1"/>
    <xf numFmtId="0" fontId="11" fillId="0" borderId="0" xfId="0" quotePrefix="1" applyFont="1" applyAlignment="1">
      <alignment horizontal="left" vertical="top"/>
    </xf>
    <xf numFmtId="0" fontId="11" fillId="0" borderId="0" xfId="0" quotePrefix="1" applyFont="1" applyBorder="1" applyAlignment="1">
      <alignment horizontal="left" vertical="top"/>
    </xf>
    <xf numFmtId="0" fontId="11" fillId="0" borderId="0" xfId="0" applyFont="1"/>
    <xf numFmtId="0" fontId="10" fillId="0" borderId="0" xfId="0" applyFont="1" applyAlignment="1">
      <alignment horizontal="right"/>
    </xf>
    <xf numFmtId="3" fontId="11" fillId="0" borderId="25" xfId="0" applyNumberFormat="1" applyFont="1" applyBorder="1" applyAlignment="1">
      <alignment horizontal="right" vertical="center"/>
    </xf>
    <xf numFmtId="0" fontId="18" fillId="0" borderId="0" xfId="0" quotePrefix="1" applyFont="1" applyAlignment="1">
      <alignment horizontal="right"/>
    </xf>
    <xf numFmtId="164" fontId="18" fillId="0" borderId="0" xfId="0" applyNumberFormat="1" applyFont="1" applyAlignment="1">
      <alignment horizontal="right" vertical="center"/>
    </xf>
    <xf numFmtId="0" fontId="11" fillId="0" borderId="0" xfId="0" quotePrefix="1" applyFont="1" applyBorder="1" applyAlignment="1">
      <alignment horizontal="right"/>
    </xf>
    <xf numFmtId="164" fontId="11" fillId="0" borderId="0" xfId="0" applyNumberFormat="1" applyFont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/>
    <xf numFmtId="3" fontId="11" fillId="0" borderId="6" xfId="0" applyNumberFormat="1" applyFont="1" applyBorder="1" applyAlignment="1">
      <alignment horizontal="left" vertical="center"/>
    </xf>
    <xf numFmtId="3" fontId="11" fillId="7" borderId="8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left" vertical="center"/>
    </xf>
    <xf numFmtId="3" fontId="11" fillId="7" borderId="16" xfId="0" applyNumberFormat="1" applyFont="1" applyFill="1" applyBorder="1" applyAlignment="1">
      <alignment horizontal="left" vertical="center"/>
    </xf>
    <xf numFmtId="0" fontId="11" fillId="0" borderId="1" xfId="0" quotePrefix="1" applyFont="1" applyBorder="1" applyAlignment="1">
      <alignment horizontal="left"/>
    </xf>
    <xf numFmtId="0" fontId="11" fillId="3" borderId="22" xfId="0" quotePrefix="1" applyFont="1" applyFill="1" applyBorder="1" applyAlignment="1">
      <alignment horizontal="left"/>
    </xf>
    <xf numFmtId="0" fontId="11" fillId="7" borderId="3" xfId="0" quotePrefix="1" applyFont="1" applyFill="1" applyBorder="1" applyAlignment="1">
      <alignment horizontal="left"/>
    </xf>
    <xf numFmtId="3" fontId="11" fillId="0" borderId="7" xfId="0" applyNumberFormat="1" applyFont="1" applyBorder="1" applyAlignment="1">
      <alignment vertical="center"/>
    </xf>
    <xf numFmtId="0" fontId="11" fillId="7" borderId="16" xfId="0" applyFont="1" applyFill="1" applyBorder="1"/>
    <xf numFmtId="3" fontId="11" fillId="0" borderId="77" xfId="0" applyNumberFormat="1" applyFont="1" applyBorder="1" applyAlignment="1">
      <alignment horizontal="right" vertical="center"/>
    </xf>
    <xf numFmtId="3" fontId="13" fillId="4" borderId="7" xfId="0" applyNumberFormat="1" applyFont="1" applyFill="1" applyBorder="1" applyAlignment="1">
      <alignment vertical="center"/>
    </xf>
    <xf numFmtId="3" fontId="13" fillId="5" borderId="7" xfId="0" applyNumberFormat="1" applyFont="1" applyFill="1" applyBorder="1" applyAlignment="1">
      <alignment vertical="center"/>
    </xf>
    <xf numFmtId="3" fontId="13" fillId="7" borderId="8" xfId="0" applyNumberFormat="1" applyFont="1" applyFill="1" applyBorder="1" applyAlignment="1">
      <alignment vertical="center"/>
    </xf>
    <xf numFmtId="3" fontId="13" fillId="4" borderId="7" xfId="0" applyNumberFormat="1" applyFont="1" applyFill="1" applyBorder="1" applyAlignment="1">
      <alignment horizontal="right" vertical="center"/>
    </xf>
    <xf numFmtId="3" fontId="13" fillId="5" borderId="7" xfId="0" applyNumberFormat="1" applyFont="1" applyFill="1" applyBorder="1" applyAlignment="1">
      <alignment horizontal="right" vertical="center"/>
    </xf>
    <xf numFmtId="3" fontId="13" fillId="7" borderId="8" xfId="0" applyNumberFormat="1" applyFont="1" applyFill="1" applyBorder="1" applyAlignment="1">
      <alignment horizontal="right" vertical="center"/>
    </xf>
    <xf numFmtId="3" fontId="11" fillId="0" borderId="78" xfId="0" applyNumberFormat="1" applyFont="1" applyBorder="1" applyAlignment="1">
      <alignment horizontal="right" vertical="center"/>
    </xf>
    <xf numFmtId="3" fontId="11" fillId="3" borderId="78" xfId="0" applyNumberFormat="1" applyFont="1" applyFill="1" applyBorder="1" applyAlignment="1">
      <alignment horizontal="right" vertical="center"/>
    </xf>
    <xf numFmtId="3" fontId="11" fillId="0" borderId="78" xfId="0" applyNumberFormat="1" applyFont="1" applyFill="1" applyBorder="1" applyAlignment="1">
      <alignment horizontal="right" vertical="center"/>
    </xf>
    <xf numFmtId="0" fontId="11" fillId="7" borderId="17" xfId="0" applyFont="1" applyFill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7" borderId="8" xfId="0" applyFont="1" applyFill="1" applyBorder="1" applyAlignment="1">
      <alignment horizontal="right"/>
    </xf>
    <xf numFmtId="3" fontId="13" fillId="0" borderId="6" xfId="0" applyNumberFormat="1" applyFont="1" applyBorder="1" applyAlignment="1">
      <alignment horizontal="left" vertical="center"/>
    </xf>
    <xf numFmtId="0" fontId="13" fillId="0" borderId="6" xfId="0" quotePrefix="1" applyFont="1" applyBorder="1" applyAlignment="1">
      <alignment horizontal="center"/>
    </xf>
    <xf numFmtId="0" fontId="13" fillId="4" borderId="7" xfId="0" quotePrefix="1" applyFont="1" applyFill="1" applyBorder="1" applyAlignment="1">
      <alignment horizontal="right"/>
    </xf>
    <xf numFmtId="0" fontId="11" fillId="0" borderId="0" xfId="0" quotePrefix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11" fillId="3" borderId="0" xfId="0" applyNumberFormat="1" applyFont="1" applyFill="1" applyBorder="1" applyAlignment="1">
      <alignment horizontal="right"/>
    </xf>
    <xf numFmtId="3" fontId="11" fillId="3" borderId="77" xfId="0" applyNumberFormat="1" applyFont="1" applyFill="1" applyBorder="1" applyAlignment="1">
      <alignment horizontal="right" vertical="center"/>
    </xf>
    <xf numFmtId="3" fontId="11" fillId="7" borderId="17" xfId="0" applyNumberFormat="1" applyFont="1" applyFill="1" applyBorder="1" applyAlignment="1">
      <alignment horizontal="right"/>
    </xf>
    <xf numFmtId="3" fontId="11" fillId="7" borderId="18" xfId="0" applyNumberFormat="1" applyFont="1" applyFill="1" applyBorder="1" applyAlignment="1">
      <alignment horizontal="right"/>
    </xf>
    <xf numFmtId="165" fontId="16" fillId="7" borderId="81" xfId="0" applyNumberFormat="1" applyFont="1" applyFill="1" applyBorder="1" applyAlignment="1">
      <alignment horizontal="right" vertical="center"/>
    </xf>
    <xf numFmtId="0" fontId="16" fillId="4" borderId="80" xfId="0" quotePrefix="1" applyFont="1" applyFill="1" applyBorder="1" applyAlignment="1">
      <alignment horizontal="center" vertical="top"/>
    </xf>
    <xf numFmtId="165" fontId="16" fillId="4" borderId="79" xfId="0" applyNumberFormat="1" applyFont="1" applyFill="1" applyBorder="1" applyAlignment="1">
      <alignment horizontal="center" vertical="center"/>
    </xf>
    <xf numFmtId="0" fontId="16" fillId="5" borderId="82" xfId="0" quotePrefix="1" applyFont="1" applyFill="1" applyBorder="1" applyAlignment="1">
      <alignment horizontal="center" vertical="top"/>
    </xf>
    <xf numFmtId="165" fontId="16" fillId="5" borderId="83" xfId="0" applyNumberFormat="1" applyFont="1" applyFill="1" applyBorder="1" applyAlignment="1">
      <alignment horizontal="center" vertical="center"/>
    </xf>
    <xf numFmtId="3" fontId="11" fillId="3" borderId="23" xfId="0" applyNumberFormat="1" applyFont="1" applyFill="1" applyBorder="1" applyAlignment="1">
      <alignment vertical="center"/>
    </xf>
    <xf numFmtId="0" fontId="13" fillId="4" borderId="20" xfId="0" quotePrefix="1" applyFont="1" applyFill="1" applyBorder="1" applyAlignment="1">
      <alignment horizontal="center"/>
    </xf>
    <xf numFmtId="0" fontId="13" fillId="5" borderId="20" xfId="0" quotePrefix="1" applyFont="1" applyFill="1" applyBorder="1" applyAlignment="1">
      <alignment horizontal="center"/>
    </xf>
    <xf numFmtId="0" fontId="13" fillId="7" borderId="21" xfId="0" quotePrefix="1" applyFont="1" applyFill="1" applyBorder="1" applyAlignment="1">
      <alignment horizontal="center"/>
    </xf>
    <xf numFmtId="3" fontId="11" fillId="3" borderId="22" xfId="0" applyNumberFormat="1" applyFont="1" applyFill="1" applyBorder="1" applyAlignment="1">
      <alignment vertical="center"/>
    </xf>
    <xf numFmtId="3" fontId="11" fillId="7" borderId="24" xfId="0" applyNumberFormat="1" applyFont="1" applyFill="1" applyBorder="1" applyAlignment="1">
      <alignment vertical="center"/>
    </xf>
    <xf numFmtId="3" fontId="11" fillId="0" borderId="0" xfId="0" applyNumberFormat="1" applyFont="1" applyBorder="1"/>
    <xf numFmtId="0" fontId="13" fillId="0" borderId="11" xfId="0" quotePrefix="1" applyFont="1" applyBorder="1" applyAlignment="1">
      <alignment horizontal="left" vertical="top"/>
    </xf>
    <xf numFmtId="3" fontId="11" fillId="6" borderId="8" xfId="0" applyNumberFormat="1" applyFont="1" applyFill="1" applyBorder="1" applyAlignment="1">
      <alignment vertical="center"/>
    </xf>
    <xf numFmtId="3" fontId="11" fillId="6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0" fontId="11" fillId="0" borderId="6" xfId="0" applyFont="1" applyBorder="1"/>
    <xf numFmtId="3" fontId="11" fillId="0" borderId="25" xfId="0" applyNumberFormat="1" applyFont="1" applyBorder="1" applyAlignment="1">
      <alignment horizontal="right"/>
    </xf>
    <xf numFmtId="3" fontId="11" fillId="3" borderId="79" xfId="0" applyNumberFormat="1" applyFont="1" applyFill="1" applyBorder="1" applyAlignment="1">
      <alignment horizontal="right" vertical="center"/>
    </xf>
    <xf numFmtId="3" fontId="11" fillId="0" borderId="90" xfId="0" applyNumberFormat="1" applyFont="1" applyBorder="1" applyAlignment="1">
      <alignment horizontal="right" vertical="center"/>
    </xf>
    <xf numFmtId="3" fontId="11" fillId="3" borderId="90" xfId="0" applyNumberFormat="1" applyFont="1" applyFill="1" applyBorder="1" applyAlignment="1">
      <alignment horizontal="right" vertical="center"/>
    </xf>
    <xf numFmtId="3" fontId="11" fillId="4" borderId="79" xfId="0" applyNumberFormat="1" applyFont="1" applyFill="1" applyBorder="1" applyAlignment="1">
      <alignment horizontal="right" vertical="center"/>
    </xf>
    <xf numFmtId="3" fontId="11" fillId="5" borderId="91" xfId="0" applyNumberFormat="1" applyFont="1" applyFill="1" applyBorder="1" applyAlignment="1">
      <alignment horizontal="right" vertical="center"/>
    </xf>
    <xf numFmtId="3" fontId="13" fillId="0" borderId="0" xfId="0" applyNumberFormat="1" applyFont="1"/>
    <xf numFmtId="3" fontId="11" fillId="3" borderId="79" xfId="0" applyNumberFormat="1" applyFont="1" applyFill="1" applyBorder="1" applyAlignment="1">
      <alignment horizontal="right"/>
    </xf>
    <xf numFmtId="3" fontId="11" fillId="0" borderId="90" xfId="0" applyNumberFormat="1" applyFont="1" applyBorder="1" applyAlignment="1">
      <alignment horizontal="right"/>
    </xf>
    <xf numFmtId="3" fontId="11" fillId="3" borderId="90" xfId="0" applyNumberFormat="1" applyFont="1" applyFill="1" applyBorder="1" applyAlignment="1">
      <alignment horizontal="right"/>
    </xf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left" vertical="top"/>
    </xf>
    <xf numFmtId="3" fontId="13" fillId="0" borderId="0" xfId="0" quotePrefix="1" applyNumberFormat="1" applyFont="1" applyBorder="1" applyAlignment="1">
      <alignment horizontal="right" vertical="top"/>
    </xf>
    <xf numFmtId="3" fontId="13" fillId="0" borderId="0" xfId="0" applyNumberFormat="1" applyFont="1" applyBorder="1" applyAlignment="1">
      <alignment horizontal="right"/>
    </xf>
    <xf numFmtId="3" fontId="11" fillId="4" borderId="79" xfId="0" applyNumberFormat="1" applyFont="1" applyFill="1" applyBorder="1" applyAlignment="1">
      <alignment horizontal="right"/>
    </xf>
    <xf numFmtId="3" fontId="11" fillId="5" borderId="91" xfId="0" applyNumberFormat="1" applyFont="1" applyFill="1" applyBorder="1" applyAlignment="1">
      <alignment horizontal="right"/>
    </xf>
    <xf numFmtId="3" fontId="11" fillId="0" borderId="0" xfId="0" quotePrefix="1" applyNumberFormat="1" applyFont="1" applyAlignment="1">
      <alignment horizontal="left" vertical="top"/>
    </xf>
    <xf numFmtId="3" fontId="13" fillId="0" borderId="25" xfId="0" applyNumberFormat="1" applyFont="1" applyBorder="1" applyAlignment="1">
      <alignment wrapText="1"/>
    </xf>
    <xf numFmtId="3" fontId="13" fillId="0" borderId="25" xfId="0" quotePrefix="1" applyNumberFormat="1" applyFont="1" applyBorder="1" applyAlignment="1">
      <alignment horizontal="right"/>
    </xf>
    <xf numFmtId="3" fontId="13" fillId="0" borderId="25" xfId="0" quotePrefix="1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right"/>
    </xf>
    <xf numFmtId="3" fontId="11" fillId="0" borderId="25" xfId="0" quotePrefix="1" applyNumberFormat="1" applyFont="1" applyBorder="1" applyAlignment="1">
      <alignment horizontal="left" vertical="top"/>
    </xf>
    <xf numFmtId="3" fontId="11" fillId="0" borderId="90" xfId="0" applyNumberFormat="1" applyFont="1" applyBorder="1" applyAlignment="1">
      <alignment vertical="center"/>
    </xf>
    <xf numFmtId="3" fontId="11" fillId="3" borderId="90" xfId="0" applyNumberFormat="1" applyFont="1" applyFill="1" applyBorder="1" applyAlignment="1">
      <alignment vertical="center"/>
    </xf>
    <xf numFmtId="3" fontId="13" fillId="4" borderId="90" xfId="0" applyNumberFormat="1" applyFont="1" applyFill="1" applyBorder="1" applyAlignment="1">
      <alignment vertical="center"/>
    </xf>
    <xf numFmtId="3" fontId="13" fillId="5" borderId="90" xfId="0" applyNumberFormat="1" applyFont="1" applyFill="1" applyBorder="1" applyAlignment="1">
      <alignment vertical="center"/>
    </xf>
    <xf numFmtId="3" fontId="11" fillId="7" borderId="94" xfId="0" applyNumberFormat="1" applyFont="1" applyFill="1" applyBorder="1" applyAlignment="1">
      <alignment vertical="center"/>
    </xf>
    <xf numFmtId="3" fontId="11" fillId="0" borderId="94" xfId="0" applyNumberFormat="1" applyFont="1" applyBorder="1" applyAlignment="1">
      <alignment vertical="center"/>
    </xf>
    <xf numFmtId="3" fontId="11" fillId="0" borderId="0" xfId="0" applyNumberFormat="1" applyFont="1" applyAlignment="1">
      <alignment horizontal="left" wrapText="1"/>
    </xf>
    <xf numFmtId="166" fontId="11" fillId="0" borderId="0" xfId="0" applyNumberFormat="1" applyFont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3" fontId="11" fillId="4" borderId="95" xfId="0" applyNumberFormat="1" applyFont="1" applyFill="1" applyBorder="1" applyAlignment="1">
      <alignment vertical="center"/>
    </xf>
    <xf numFmtId="3" fontId="11" fillId="5" borderId="95" xfId="0" applyNumberFormat="1" applyFont="1" applyFill="1" applyBorder="1" applyAlignment="1">
      <alignment vertical="center"/>
    </xf>
    <xf numFmtId="3" fontId="11" fillId="4" borderId="97" xfId="0" applyNumberFormat="1" applyFont="1" applyFill="1" applyBorder="1" applyAlignment="1">
      <alignment vertical="center"/>
    </xf>
    <xf numFmtId="3" fontId="11" fillId="5" borderId="97" xfId="0" applyNumberFormat="1" applyFont="1" applyFill="1" applyBorder="1" applyAlignment="1">
      <alignment vertical="center"/>
    </xf>
    <xf numFmtId="0" fontId="13" fillId="0" borderId="6" xfId="0" quotePrefix="1" applyFont="1" applyFill="1" applyBorder="1" applyAlignment="1">
      <alignment horizontal="left"/>
    </xf>
    <xf numFmtId="3" fontId="11" fillId="0" borderId="98" xfId="0" applyNumberFormat="1" applyFont="1" applyFill="1" applyBorder="1" applyAlignment="1">
      <alignment vertical="center"/>
    </xf>
    <xf numFmtId="3" fontId="11" fillId="7" borderId="99" xfId="0" applyNumberFormat="1" applyFont="1" applyFill="1" applyBorder="1" applyAlignment="1">
      <alignment vertical="center"/>
    </xf>
    <xf numFmtId="3" fontId="11" fillId="0" borderId="100" xfId="0" applyNumberFormat="1" applyFont="1" applyBorder="1" applyAlignment="1">
      <alignment vertical="center"/>
    </xf>
    <xf numFmtId="3" fontId="11" fillId="7" borderId="101" xfId="0" applyNumberFormat="1" applyFont="1" applyFill="1" applyBorder="1" applyAlignment="1">
      <alignment vertical="center"/>
    </xf>
    <xf numFmtId="0" fontId="11" fillId="0" borderId="3" xfId="0" quotePrefix="1" applyFont="1" applyBorder="1" applyAlignment="1">
      <alignment horizontal="left" vertical="top"/>
    </xf>
    <xf numFmtId="166" fontId="11" fillId="4" borderId="4" xfId="0" applyNumberFormat="1" applyFont="1" applyFill="1" applyBorder="1" applyAlignment="1">
      <alignment vertical="center"/>
    </xf>
    <xf numFmtId="166" fontId="11" fillId="5" borderId="4" xfId="0" applyNumberFormat="1" applyFont="1" applyFill="1" applyBorder="1" applyAlignment="1">
      <alignment vertical="center"/>
    </xf>
    <xf numFmtId="166" fontId="11" fillId="7" borderId="5" xfId="0" applyNumberFormat="1" applyFont="1" applyFill="1" applyBorder="1" applyAlignment="1">
      <alignment vertical="center"/>
    </xf>
    <xf numFmtId="0" fontId="13" fillId="7" borderId="7" xfId="0" quotePrefix="1" applyFont="1" applyFill="1" applyBorder="1" applyAlignment="1">
      <alignment horizontal="right"/>
    </xf>
    <xf numFmtId="166" fontId="11" fillId="3" borderId="1" xfId="0" applyNumberFormat="1" applyFont="1" applyFill="1" applyBorder="1" applyAlignment="1">
      <alignment vertical="center"/>
    </xf>
    <xf numFmtId="166" fontId="11" fillId="3" borderId="0" xfId="0" applyNumberFormat="1" applyFont="1" applyFill="1" applyBorder="1" applyAlignment="1">
      <alignment horizontal="right" vertical="center"/>
    </xf>
    <xf numFmtId="166" fontId="11" fillId="0" borderId="1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horizontal="right" vertical="center"/>
    </xf>
    <xf numFmtId="166" fontId="11" fillId="7" borderId="3" xfId="0" applyNumberFormat="1" applyFont="1" applyFill="1" applyBorder="1" applyAlignment="1">
      <alignment vertical="center"/>
    </xf>
    <xf numFmtId="166" fontId="11" fillId="7" borderId="4" xfId="0" applyNumberFormat="1" applyFont="1" applyFill="1" applyBorder="1" applyAlignment="1">
      <alignment horizontal="right" vertical="center"/>
    </xf>
    <xf numFmtId="166" fontId="11" fillId="3" borderId="2" xfId="0" applyNumberFormat="1" applyFont="1" applyFill="1" applyBorder="1" applyAlignment="1">
      <alignment horizontal="right" vertical="center"/>
    </xf>
    <xf numFmtId="166" fontId="11" fillId="0" borderId="2" xfId="0" applyNumberFormat="1" applyFont="1" applyBorder="1" applyAlignment="1">
      <alignment horizontal="right" vertical="center"/>
    </xf>
    <xf numFmtId="166" fontId="11" fillId="7" borderId="5" xfId="0" applyNumberFormat="1" applyFont="1" applyFill="1" applyBorder="1" applyAlignment="1">
      <alignment horizontal="right" vertical="center"/>
    </xf>
    <xf numFmtId="9" fontId="11" fillId="0" borderId="0" xfId="1" quotePrefix="1" applyFont="1" applyAlignment="1">
      <alignment horizontal="right" vertical="center"/>
    </xf>
    <xf numFmtId="3" fontId="11" fillId="0" borderId="0" xfId="0" quotePrefix="1" applyNumberFormat="1" applyFont="1" applyAlignment="1">
      <alignment horizontal="right" vertical="center"/>
    </xf>
    <xf numFmtId="10" fontId="1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3" fontId="11" fillId="4" borderId="1" xfId="0" applyNumberFormat="1" applyFont="1" applyFill="1" applyBorder="1" applyAlignment="1">
      <alignment horizontal="left" vertical="center"/>
    </xf>
    <xf numFmtId="3" fontId="11" fillId="5" borderId="1" xfId="0" applyNumberFormat="1" applyFont="1" applyFill="1" applyBorder="1" applyAlignment="1">
      <alignment horizontal="left" vertical="center"/>
    </xf>
    <xf numFmtId="3" fontId="11" fillId="5" borderId="0" xfId="0" applyNumberFormat="1" applyFont="1" applyFill="1" applyBorder="1" applyAlignment="1">
      <alignment vertical="center"/>
    </xf>
    <xf numFmtId="3" fontId="11" fillId="5" borderId="2" xfId="0" applyNumberFormat="1" applyFont="1" applyFill="1" applyBorder="1" applyAlignment="1">
      <alignment vertical="center"/>
    </xf>
    <xf numFmtId="3" fontId="11" fillId="7" borderId="1" xfId="0" applyNumberFormat="1" applyFont="1" applyFill="1" applyBorder="1" applyAlignment="1">
      <alignment horizontal="left" vertical="center"/>
    </xf>
    <xf numFmtId="0" fontId="11" fillId="7" borderId="3" xfId="0" applyFont="1" applyFill="1" applyBorder="1"/>
    <xf numFmtId="9" fontId="11" fillId="0" borderId="0" xfId="1" applyFont="1" applyBorder="1" applyAlignment="1">
      <alignment vertical="center"/>
    </xf>
    <xf numFmtId="9" fontId="11" fillId="0" borderId="2" xfId="1" applyFont="1" applyBorder="1" applyAlignment="1">
      <alignment vertical="center"/>
    </xf>
    <xf numFmtId="9" fontId="11" fillId="0" borderId="4" xfId="1" applyFont="1" applyBorder="1" applyAlignment="1">
      <alignment vertical="center"/>
    </xf>
    <xf numFmtId="9" fontId="11" fillId="0" borderId="5" xfId="1" applyFont="1" applyBorder="1" applyAlignment="1">
      <alignment vertical="center"/>
    </xf>
    <xf numFmtId="3" fontId="11" fillId="4" borderId="0" xfId="1" applyNumberFormat="1" applyFont="1" applyFill="1" applyBorder="1" applyAlignment="1">
      <alignment vertical="center"/>
    </xf>
    <xf numFmtId="3" fontId="11" fillId="4" borderId="2" xfId="1" applyNumberFormat="1" applyFont="1" applyFill="1" applyBorder="1" applyAlignment="1">
      <alignment vertical="center"/>
    </xf>
    <xf numFmtId="3" fontId="11" fillId="0" borderId="0" xfId="1" applyNumberFormat="1" applyFont="1" applyAlignment="1">
      <alignment vertical="center"/>
    </xf>
    <xf numFmtId="3" fontId="11" fillId="5" borderId="0" xfId="1" applyNumberFormat="1" applyFont="1" applyFill="1" applyBorder="1" applyAlignment="1">
      <alignment vertical="center"/>
    </xf>
    <xf numFmtId="3" fontId="11" fillId="7" borderId="0" xfId="1" applyNumberFormat="1" applyFont="1" applyFill="1" applyBorder="1" applyAlignment="1">
      <alignment vertical="center"/>
    </xf>
    <xf numFmtId="3" fontId="11" fillId="7" borderId="2" xfId="1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top" wrapText="1"/>
    </xf>
    <xf numFmtId="1" fontId="35" fillId="0" borderId="0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Border="1" applyAlignment="1">
      <alignment horizontal="right" vertical="top" wrapText="1"/>
    </xf>
    <xf numFmtId="0" fontId="35" fillId="0" borderId="0" xfId="0" applyFont="1" applyFill="1" applyBorder="1" applyAlignment="1">
      <alignment horizontal="right" vertical="top" wrapText="1"/>
    </xf>
    <xf numFmtId="1" fontId="36" fillId="0" borderId="0" xfId="0" applyNumberFormat="1" applyFont="1" applyFill="1" applyBorder="1" applyAlignment="1">
      <alignment horizontal="right"/>
    </xf>
    <xf numFmtId="0" fontId="35" fillId="3" borderId="0" xfId="0" applyFont="1" applyFill="1" applyBorder="1" applyAlignment="1">
      <alignment horizontal="center" vertical="top" wrapText="1"/>
    </xf>
    <xf numFmtId="1" fontId="35" fillId="3" borderId="0" xfId="0" applyNumberFormat="1" applyFont="1" applyFill="1" applyBorder="1" applyAlignment="1">
      <alignment horizontal="right" vertical="top" wrapText="1"/>
    </xf>
    <xf numFmtId="1" fontId="1" fillId="0" borderId="2" xfId="0" applyNumberFormat="1" applyFont="1" applyFill="1" applyBorder="1" applyAlignment="1">
      <alignment horizontal="right" vertical="top" wrapText="1"/>
    </xf>
    <xf numFmtId="1" fontId="35" fillId="3" borderId="2" xfId="0" applyNumberFormat="1" applyFont="1" applyFill="1" applyBorder="1" applyAlignment="1">
      <alignment horizontal="right" vertical="top" wrapText="1"/>
    </xf>
    <xf numFmtId="0" fontId="8" fillId="6" borderId="88" xfId="0" applyFont="1" applyFill="1" applyBorder="1" applyAlignment="1">
      <alignment horizontal="center" vertical="top" wrapText="1"/>
    </xf>
    <xf numFmtId="1" fontId="26" fillId="6" borderId="88" xfId="0" applyNumberFormat="1" applyFont="1" applyFill="1" applyBorder="1" applyAlignment="1">
      <alignment horizontal="right" vertical="top" wrapText="1"/>
    </xf>
    <xf numFmtId="1" fontId="26" fillId="6" borderId="92" xfId="0" applyNumberFormat="1" applyFont="1" applyFill="1" applyBorder="1" applyAlignment="1">
      <alignment horizontal="right" vertical="top" wrapText="1"/>
    </xf>
    <xf numFmtId="0" fontId="26" fillId="0" borderId="7" xfId="0" applyFont="1" applyFill="1" applyBorder="1" applyAlignment="1">
      <alignment vertical="top" wrapText="1"/>
    </xf>
    <xf numFmtId="1" fontId="26" fillId="0" borderId="7" xfId="0" applyNumberFormat="1" applyFont="1" applyFill="1" applyBorder="1" applyAlignment="1">
      <alignment horizontal="right" vertical="top" wrapText="1"/>
    </xf>
    <xf numFmtId="1" fontId="26" fillId="0" borderId="8" xfId="0" applyNumberFormat="1" applyFont="1" applyFill="1" applyBorder="1" applyAlignment="1">
      <alignment horizontal="right" vertical="top" wrapText="1"/>
    </xf>
    <xf numFmtId="1" fontId="35" fillId="0" borderId="2" xfId="0" applyNumberFormat="1" applyFont="1" applyFill="1" applyBorder="1" applyAlignment="1">
      <alignment horizontal="right" vertical="top" wrapText="1"/>
    </xf>
    <xf numFmtId="0" fontId="35" fillId="0" borderId="2" xfId="0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horizontal="left" vertical="top" wrapText="1"/>
    </xf>
    <xf numFmtId="0" fontId="35" fillId="3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6" fillId="6" borderId="102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6" fillId="7" borderId="3" xfId="0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center" vertical="top" wrapText="1"/>
    </xf>
    <xf numFmtId="1" fontId="26" fillId="7" borderId="4" xfId="0" applyNumberFormat="1" applyFont="1" applyFill="1" applyBorder="1" applyAlignment="1">
      <alignment horizontal="right" vertical="top" wrapText="1"/>
    </xf>
    <xf numFmtId="1" fontId="26" fillId="7" borderId="5" xfId="0" applyNumberFormat="1" applyFont="1" applyFill="1" applyBorder="1" applyAlignment="1">
      <alignment horizontal="right" vertical="top" wrapText="1"/>
    </xf>
    <xf numFmtId="0" fontId="26" fillId="6" borderId="48" xfId="0" applyFont="1" applyFill="1" applyBorder="1" applyAlignment="1">
      <alignment horizontal="left" vertical="top" wrapText="1"/>
    </xf>
    <xf numFmtId="0" fontId="26" fillId="6" borderId="26" xfId="0" applyFont="1" applyFill="1" applyBorder="1" applyAlignment="1">
      <alignment horizontal="center" vertical="top" wrapText="1"/>
    </xf>
    <xf numFmtId="1" fontId="37" fillId="6" borderId="26" xfId="0" applyNumberFormat="1" applyFont="1" applyFill="1" applyBorder="1" applyAlignment="1">
      <alignment horizontal="right" vertical="top" wrapText="1"/>
    </xf>
    <xf numFmtId="1" fontId="37" fillId="6" borderId="89" xfId="0" applyNumberFormat="1" applyFont="1" applyFill="1" applyBorder="1" applyAlignment="1">
      <alignment horizontal="right" vertical="top" wrapText="1"/>
    </xf>
    <xf numFmtId="0" fontId="8" fillId="6" borderId="26" xfId="0" applyFont="1" applyFill="1" applyBorder="1" applyAlignment="1">
      <alignment horizontal="center" vertical="top" wrapText="1"/>
    </xf>
    <xf numFmtId="1" fontId="26" fillId="6" borderId="26" xfId="0" applyNumberFormat="1" applyFont="1" applyFill="1" applyBorder="1" applyAlignment="1">
      <alignment horizontal="right" vertical="top" wrapText="1"/>
    </xf>
    <xf numFmtId="1" fontId="26" fillId="6" borderId="89" xfId="0" applyNumberFormat="1" applyFont="1" applyFill="1" applyBorder="1" applyAlignment="1">
      <alignment horizontal="right" vertical="top" wrapText="1"/>
    </xf>
    <xf numFmtId="3" fontId="11" fillId="3" borderId="106" xfId="0" applyNumberFormat="1" applyFont="1" applyFill="1" applyBorder="1" applyAlignment="1">
      <alignment vertical="center"/>
    </xf>
    <xf numFmtId="3" fontId="11" fillId="0" borderId="106" xfId="0" applyNumberFormat="1" applyFont="1" applyBorder="1" applyAlignment="1">
      <alignment vertical="center"/>
    </xf>
    <xf numFmtId="3" fontId="11" fillId="0" borderId="107" xfId="0" applyNumberFormat="1" applyFon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3" fontId="11" fillId="3" borderId="98" xfId="0" applyNumberFormat="1" applyFont="1" applyFill="1" applyBorder="1" applyAlignment="1">
      <alignment vertical="center"/>
    </xf>
    <xf numFmtId="3" fontId="11" fillId="3" borderId="95" xfId="0" applyNumberFormat="1" applyFont="1" applyFill="1" applyBorder="1" applyAlignment="1">
      <alignment vertical="center"/>
    </xf>
    <xf numFmtId="3" fontId="11" fillId="3" borderId="97" xfId="0" applyNumberFormat="1" applyFont="1" applyFill="1" applyBorder="1" applyAlignment="1">
      <alignment vertical="center"/>
    </xf>
    <xf numFmtId="3" fontId="11" fillId="2" borderId="100" xfId="0" applyNumberFormat="1" applyFont="1" applyFill="1" applyBorder="1" applyAlignment="1">
      <alignment vertical="center"/>
    </xf>
    <xf numFmtId="3" fontId="11" fillId="2" borderId="97" xfId="0" applyNumberFormat="1" applyFont="1" applyFill="1" applyBorder="1" applyAlignment="1">
      <alignment vertical="center"/>
    </xf>
    <xf numFmtId="3" fontId="11" fillId="2" borderId="101" xfId="0" applyNumberFormat="1" applyFont="1" applyFill="1" applyBorder="1" applyAlignment="1">
      <alignment vertical="center"/>
    </xf>
    <xf numFmtId="3" fontId="11" fillId="3" borderId="108" xfId="0" applyNumberFormat="1" applyFont="1" applyFill="1" applyBorder="1" applyAlignment="1">
      <alignment vertical="center"/>
    </xf>
    <xf numFmtId="3" fontId="11" fillId="3" borderId="109" xfId="0" applyNumberFormat="1" applyFont="1" applyFill="1" applyBorder="1" applyAlignment="1">
      <alignment vertical="center"/>
    </xf>
    <xf numFmtId="3" fontId="11" fillId="0" borderId="108" xfId="0" applyNumberFormat="1" applyFont="1" applyBorder="1" applyAlignment="1">
      <alignment vertical="center"/>
    </xf>
    <xf numFmtId="3" fontId="11" fillId="0" borderId="109" xfId="0" applyNumberFormat="1" applyFont="1" applyBorder="1" applyAlignment="1">
      <alignment vertical="center"/>
    </xf>
    <xf numFmtId="3" fontId="11" fillId="3" borderId="110" xfId="0" applyNumberFormat="1" applyFont="1" applyFill="1" applyBorder="1" applyAlignment="1">
      <alignment vertical="center"/>
    </xf>
    <xf numFmtId="3" fontId="11" fillId="3" borderId="111" xfId="0" applyNumberFormat="1" applyFont="1" applyFill="1" applyBorder="1" applyAlignment="1">
      <alignment vertical="center"/>
    </xf>
    <xf numFmtId="3" fontId="11" fillId="7" borderId="112" xfId="0" applyNumberFormat="1" applyFont="1" applyFill="1" applyBorder="1" applyAlignment="1">
      <alignment vertical="center"/>
    </xf>
    <xf numFmtId="3" fontId="11" fillId="7" borderId="113" xfId="0" applyNumberFormat="1" applyFont="1" applyFill="1" applyBorder="1" applyAlignment="1">
      <alignment vertical="center"/>
    </xf>
    <xf numFmtId="3" fontId="11" fillId="2" borderId="113" xfId="0" applyNumberFormat="1" applyFont="1" applyFill="1" applyBorder="1" applyAlignment="1">
      <alignment vertical="center"/>
    </xf>
    <xf numFmtId="3" fontId="11" fillId="2" borderId="108" xfId="0" applyNumberFormat="1" applyFont="1" applyFill="1" applyBorder="1" applyAlignment="1">
      <alignment vertical="center"/>
    </xf>
    <xf numFmtId="3" fontId="11" fillId="2" borderId="109" xfId="0" applyNumberFormat="1" applyFont="1" applyFill="1" applyBorder="1" applyAlignment="1">
      <alignment vertical="center"/>
    </xf>
    <xf numFmtId="3" fontId="11" fillId="3" borderId="96" xfId="0" applyNumberFormat="1" applyFont="1" applyFill="1" applyBorder="1" applyAlignment="1">
      <alignment vertical="center"/>
    </xf>
    <xf numFmtId="3" fontId="11" fillId="3" borderId="77" xfId="0" applyNumberFormat="1" applyFont="1" applyFill="1" applyBorder="1" applyAlignment="1">
      <alignment vertical="center"/>
    </xf>
    <xf numFmtId="0" fontId="13" fillId="0" borderId="7" xfId="0" applyFont="1" applyBorder="1"/>
    <xf numFmtId="3" fontId="11" fillId="7" borderId="16" xfId="0" applyNumberFormat="1" applyFont="1" applyFill="1" applyBorder="1" applyAlignment="1">
      <alignment vertical="center"/>
    </xf>
    <xf numFmtId="3" fontId="11" fillId="3" borderId="114" xfId="0" applyNumberFormat="1" applyFont="1" applyFill="1" applyBorder="1" applyAlignment="1">
      <alignment vertical="center"/>
    </xf>
    <xf numFmtId="3" fontId="11" fillId="7" borderId="115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 textRotation="90"/>
    </xf>
    <xf numFmtId="0" fontId="11" fillId="0" borderId="0" xfId="0" applyFont="1" applyAlignment="1">
      <alignment textRotation="90"/>
    </xf>
    <xf numFmtId="3" fontId="11" fillId="12" borderId="20" xfId="0" applyNumberFormat="1" applyFont="1" applyFill="1" applyBorder="1" applyAlignment="1">
      <alignment vertical="center"/>
    </xf>
    <xf numFmtId="9" fontId="11" fillId="12" borderId="20" xfId="1" applyFont="1" applyFill="1" applyBorder="1" applyAlignment="1">
      <alignment vertical="center"/>
    </xf>
    <xf numFmtId="9" fontId="11" fillId="12" borderId="21" xfId="1" applyFont="1" applyFill="1" applyBorder="1" applyAlignment="1">
      <alignment vertical="center"/>
    </xf>
    <xf numFmtId="3" fontId="11" fillId="12" borderId="0" xfId="0" applyNumberFormat="1" applyFont="1" applyFill="1" applyBorder="1" applyAlignment="1">
      <alignment vertical="center"/>
    </xf>
    <xf numFmtId="9" fontId="11" fillId="12" borderId="0" xfId="1" applyFont="1" applyFill="1" applyBorder="1" applyAlignment="1">
      <alignment vertical="center"/>
    </xf>
    <xf numFmtId="9" fontId="11" fillId="12" borderId="2" xfId="1" applyFont="1" applyFill="1" applyBorder="1" applyAlignment="1">
      <alignment vertical="center"/>
    </xf>
    <xf numFmtId="3" fontId="11" fillId="3" borderId="20" xfId="0" applyNumberFormat="1" applyFont="1" applyFill="1" applyBorder="1" applyAlignment="1">
      <alignment vertical="center"/>
    </xf>
    <xf numFmtId="9" fontId="11" fillId="3" borderId="20" xfId="1" applyFont="1" applyFill="1" applyBorder="1" applyAlignment="1">
      <alignment vertical="center"/>
    </xf>
    <xf numFmtId="9" fontId="11" fillId="3" borderId="21" xfId="1" applyFont="1" applyFill="1" applyBorder="1" applyAlignment="1">
      <alignment vertical="center"/>
    </xf>
    <xf numFmtId="9" fontId="11" fillId="3" borderId="0" xfId="1" applyFont="1" applyFill="1" applyBorder="1" applyAlignment="1">
      <alignment vertical="center"/>
    </xf>
    <xf numFmtId="9" fontId="11" fillId="3" borderId="2" xfId="1" applyFont="1" applyFill="1" applyBorder="1" applyAlignment="1">
      <alignment vertical="center"/>
    </xf>
    <xf numFmtId="3" fontId="11" fillId="9" borderId="20" xfId="0" applyNumberFormat="1" applyFont="1" applyFill="1" applyBorder="1" applyAlignment="1">
      <alignment vertical="center"/>
    </xf>
    <xf numFmtId="9" fontId="11" fillId="9" borderId="20" xfId="1" applyFont="1" applyFill="1" applyBorder="1" applyAlignment="1">
      <alignment vertical="center"/>
    </xf>
    <xf numFmtId="9" fontId="11" fillId="9" borderId="21" xfId="1" applyFont="1" applyFill="1" applyBorder="1" applyAlignment="1">
      <alignment vertical="center"/>
    </xf>
    <xf numFmtId="3" fontId="11" fillId="9" borderId="0" xfId="0" applyNumberFormat="1" applyFont="1" applyFill="1" applyBorder="1" applyAlignment="1">
      <alignment vertical="center"/>
    </xf>
    <xf numFmtId="9" fontId="11" fillId="9" borderId="0" xfId="1" applyFont="1" applyFill="1" applyBorder="1" applyAlignment="1">
      <alignment vertical="center"/>
    </xf>
    <xf numFmtId="9" fontId="11" fillId="9" borderId="2" xfId="1" applyFont="1" applyFill="1" applyBorder="1" applyAlignment="1">
      <alignment vertical="center"/>
    </xf>
    <xf numFmtId="3" fontId="11" fillId="8" borderId="20" xfId="0" applyNumberFormat="1" applyFont="1" applyFill="1" applyBorder="1" applyAlignment="1">
      <alignment vertical="center"/>
    </xf>
    <xf numFmtId="9" fontId="11" fillId="8" borderId="20" xfId="1" applyFont="1" applyFill="1" applyBorder="1" applyAlignment="1">
      <alignment vertical="center"/>
    </xf>
    <xf numFmtId="9" fontId="11" fillId="8" borderId="21" xfId="1" applyFont="1" applyFill="1" applyBorder="1" applyAlignment="1">
      <alignment vertical="center"/>
    </xf>
    <xf numFmtId="3" fontId="11" fillId="8" borderId="0" xfId="0" applyNumberFormat="1" applyFont="1" applyFill="1" applyBorder="1" applyAlignment="1">
      <alignment vertical="center"/>
    </xf>
    <xf numFmtId="9" fontId="11" fillId="8" borderId="0" xfId="1" applyFont="1" applyFill="1" applyBorder="1" applyAlignment="1">
      <alignment vertical="center"/>
    </xf>
    <xf numFmtId="9" fontId="11" fillId="8" borderId="2" xfId="1" applyFont="1" applyFill="1" applyBorder="1" applyAlignment="1">
      <alignment vertical="center"/>
    </xf>
    <xf numFmtId="3" fontId="11" fillId="13" borderId="20" xfId="0" applyNumberFormat="1" applyFont="1" applyFill="1" applyBorder="1" applyAlignment="1">
      <alignment vertical="center"/>
    </xf>
    <xf numFmtId="9" fontId="11" fillId="13" borderId="20" xfId="1" applyFont="1" applyFill="1" applyBorder="1" applyAlignment="1">
      <alignment vertical="center"/>
    </xf>
    <xf numFmtId="9" fontId="11" fillId="13" borderId="21" xfId="1" applyFont="1" applyFill="1" applyBorder="1" applyAlignment="1">
      <alignment vertical="center"/>
    </xf>
    <xf numFmtId="0" fontId="11" fillId="13" borderId="0" xfId="0" applyFont="1" applyFill="1" applyBorder="1"/>
    <xf numFmtId="9" fontId="11" fillId="13" borderId="0" xfId="1" applyFont="1" applyFill="1" applyBorder="1"/>
    <xf numFmtId="9" fontId="11" fillId="13" borderId="2" xfId="1" applyFont="1" applyFill="1" applyBorder="1"/>
    <xf numFmtId="9" fontId="11" fillId="0" borderId="0" xfId="1" applyFont="1" applyBorder="1"/>
    <xf numFmtId="9" fontId="11" fillId="0" borderId="2" xfId="1" applyFont="1" applyBorder="1"/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26" fillId="0" borderId="19" xfId="0" applyFont="1" applyFill="1" applyBorder="1" applyAlignment="1">
      <alignment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11" fillId="2" borderId="0" xfId="0" quotePrefix="1" applyFont="1" applyFill="1" applyBorder="1" applyAlignment="1">
      <alignment horizontal="left" vertical="top"/>
    </xf>
    <xf numFmtId="3" fontId="11" fillId="2" borderId="0" xfId="0" applyNumberFormat="1" applyFont="1" applyFill="1" applyBorder="1" applyAlignment="1">
      <alignment vertical="center"/>
    </xf>
    <xf numFmtId="10" fontId="11" fillId="2" borderId="2" xfId="0" applyNumberFormat="1" applyFont="1" applyFill="1" applyBorder="1" applyAlignment="1">
      <alignment vertical="center"/>
    </xf>
    <xf numFmtId="0" fontId="11" fillId="2" borderId="1" xfId="0" quotePrefix="1" applyFont="1" applyFill="1" applyBorder="1" applyAlignment="1">
      <alignment horizontal="left" vertical="top"/>
    </xf>
    <xf numFmtId="0" fontId="11" fillId="2" borderId="49" xfId="0" quotePrefix="1" applyFont="1" applyFill="1" applyBorder="1" applyAlignment="1">
      <alignment horizontal="left" vertical="top"/>
    </xf>
    <xf numFmtId="3" fontId="11" fillId="2" borderId="25" xfId="0" applyNumberFormat="1" applyFont="1" applyFill="1" applyBorder="1" applyAlignment="1">
      <alignment vertical="center"/>
    </xf>
    <xf numFmtId="3" fontId="11" fillId="2" borderId="47" xfId="0" applyNumberFormat="1" applyFont="1" applyFill="1" applyBorder="1" applyAlignment="1">
      <alignment vertical="center"/>
    </xf>
    <xf numFmtId="3" fontId="11" fillId="4" borderId="0" xfId="0" applyNumberFormat="1" applyFont="1" applyFill="1" applyBorder="1" applyAlignment="1">
      <alignment vertical="center"/>
    </xf>
    <xf numFmtId="3" fontId="12" fillId="3" borderId="116" xfId="0" applyNumberFormat="1" applyFont="1" applyFill="1" applyBorder="1" applyAlignment="1">
      <alignment horizontal="right" vertical="top" wrapText="1"/>
    </xf>
    <xf numFmtId="0" fontId="13" fillId="7" borderId="31" xfId="0" applyFont="1" applyFill="1" applyBorder="1" applyAlignment="1">
      <alignment horizontal="right" vertical="top" wrapText="1"/>
    </xf>
    <xf numFmtId="3" fontId="12" fillId="3" borderId="117" xfId="0" applyNumberFormat="1" applyFont="1" applyFill="1" applyBorder="1" applyAlignment="1">
      <alignment horizontal="right" vertical="top" wrapText="1"/>
    </xf>
    <xf numFmtId="0" fontId="12" fillId="0" borderId="118" xfId="0" applyFont="1" applyFill="1" applyBorder="1" applyAlignment="1">
      <alignment horizontal="right" vertical="top" wrapText="1"/>
    </xf>
    <xf numFmtId="0" fontId="12" fillId="3" borderId="118" xfId="0" applyFont="1" applyFill="1" applyBorder="1" applyAlignment="1">
      <alignment horizontal="right" vertical="top" wrapText="1"/>
    </xf>
    <xf numFmtId="3" fontId="12" fillId="3" borderId="118" xfId="0" applyNumberFormat="1" applyFont="1" applyFill="1" applyBorder="1" applyAlignment="1">
      <alignment horizontal="right" vertical="top" wrapText="1"/>
    </xf>
    <xf numFmtId="3" fontId="13" fillId="7" borderId="119" xfId="0" applyNumberFormat="1" applyFont="1" applyFill="1" applyBorder="1" applyAlignment="1">
      <alignment horizontal="right" vertical="top" wrapText="1"/>
    </xf>
    <xf numFmtId="0" fontId="13" fillId="7" borderId="120" xfId="0" applyFont="1" applyFill="1" applyBorder="1" applyAlignment="1">
      <alignment horizontal="right" vertical="top" wrapText="1"/>
    </xf>
    <xf numFmtId="0" fontId="13" fillId="0" borderId="121" xfId="0" applyFont="1" applyFill="1" applyBorder="1" applyAlignment="1">
      <alignment vertical="top" wrapText="1"/>
    </xf>
    <xf numFmtId="0" fontId="12" fillId="3" borderId="43" xfId="0" applyFont="1" applyFill="1" applyBorder="1" applyAlignment="1">
      <alignment vertical="top" wrapText="1"/>
    </xf>
    <xf numFmtId="0" fontId="12" fillId="0" borderId="43" xfId="0" applyFont="1" applyFill="1" applyBorder="1" applyAlignment="1">
      <alignment vertical="top" wrapText="1"/>
    </xf>
    <xf numFmtId="0" fontId="13" fillId="7" borderId="44" xfId="0" applyFont="1" applyFill="1" applyBorder="1" applyAlignment="1">
      <alignment vertical="top" wrapText="1"/>
    </xf>
    <xf numFmtId="0" fontId="13" fillId="7" borderId="122" xfId="0" applyFont="1" applyFill="1" applyBorder="1" applyAlignment="1">
      <alignment vertical="top" wrapText="1"/>
    </xf>
    <xf numFmtId="0" fontId="21" fillId="0" borderId="0" xfId="0" quotePrefix="1" applyFont="1" applyAlignment="1">
      <alignment vertical="center"/>
    </xf>
    <xf numFmtId="0" fontId="21" fillId="0" borderId="0" xfId="0" quotePrefix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1" fillId="3" borderId="123" xfId="0" applyNumberFormat="1" applyFont="1" applyFill="1" applyBorder="1" applyAlignment="1">
      <alignment horizontal="right" vertical="center"/>
    </xf>
    <xf numFmtId="3" fontId="11" fillId="0" borderId="124" xfId="0" applyNumberFormat="1" applyFont="1" applyBorder="1" applyAlignment="1">
      <alignment horizontal="right" vertical="center"/>
    </xf>
    <xf numFmtId="3" fontId="11" fillId="3" borderId="124" xfId="0" applyNumberFormat="1" applyFont="1" applyFill="1" applyBorder="1" applyAlignment="1">
      <alignment horizontal="right" vertical="center"/>
    </xf>
    <xf numFmtId="3" fontId="11" fillId="0" borderId="124" xfId="0" applyNumberFormat="1" applyFont="1" applyFill="1" applyBorder="1" applyAlignment="1">
      <alignment horizontal="right" vertical="center"/>
    </xf>
    <xf numFmtId="3" fontId="11" fillId="3" borderId="125" xfId="0" applyNumberFormat="1" applyFont="1" applyFill="1" applyBorder="1" applyAlignment="1">
      <alignment horizontal="right" vertical="center"/>
    </xf>
    <xf numFmtId="0" fontId="0" fillId="0" borderId="105" xfId="0" applyBorder="1"/>
    <xf numFmtId="3" fontId="11" fillId="3" borderId="126" xfId="0" applyNumberFormat="1" applyFont="1" applyFill="1" applyBorder="1" applyAlignment="1">
      <alignment vertical="center"/>
    </xf>
    <xf numFmtId="3" fontId="11" fillId="0" borderId="114" xfId="0" applyNumberFormat="1" applyFont="1" applyBorder="1" applyAlignment="1">
      <alignment vertical="center"/>
    </xf>
    <xf numFmtId="0" fontId="11" fillId="0" borderId="0" xfId="0" applyFont="1" applyAlignment="1"/>
    <xf numFmtId="0" fontId="10" fillId="0" borderId="0" xfId="0" applyFont="1" applyBorder="1"/>
    <xf numFmtId="169" fontId="11" fillId="3" borderId="0" xfId="2" applyNumberFormat="1" applyFont="1" applyFill="1" applyBorder="1" applyAlignment="1">
      <alignment horizontal="right"/>
    </xf>
    <xf numFmtId="169" fontId="11" fillId="7" borderId="2" xfId="2" applyNumberFormat="1" applyFont="1" applyFill="1" applyBorder="1" applyAlignment="1">
      <alignment horizontal="right"/>
    </xf>
    <xf numFmtId="169" fontId="11" fillId="0" borderId="0" xfId="2" applyNumberFormat="1" applyFont="1" applyBorder="1" applyAlignment="1">
      <alignment horizontal="right" vertical="center"/>
    </xf>
    <xf numFmtId="169" fontId="11" fillId="3" borderId="0" xfId="2" applyNumberFormat="1" applyFont="1" applyFill="1" applyBorder="1" applyAlignment="1">
      <alignment horizontal="right" vertical="center"/>
    </xf>
    <xf numFmtId="169" fontId="13" fillId="7" borderId="17" xfId="2" applyNumberFormat="1" applyFont="1" applyFill="1" applyBorder="1" applyAlignment="1">
      <alignment horizontal="right" vertical="center"/>
    </xf>
    <xf numFmtId="169" fontId="13" fillId="7" borderId="18" xfId="2" applyNumberFormat="1" applyFont="1" applyFill="1" applyBorder="1" applyAlignment="1">
      <alignment horizontal="right"/>
    </xf>
    <xf numFmtId="169" fontId="11" fillId="3" borderId="32" xfId="2" applyNumberFormat="1" applyFont="1" applyFill="1" applyBorder="1" applyAlignment="1">
      <alignment vertical="center"/>
    </xf>
    <xf numFmtId="169" fontId="11" fillId="3" borderId="53" xfId="2" applyNumberFormat="1" applyFont="1" applyFill="1" applyBorder="1" applyAlignment="1">
      <alignment vertical="center"/>
    </xf>
    <xf numFmtId="169" fontId="11" fillId="6" borderId="57" xfId="2" applyNumberFormat="1" applyFont="1" applyFill="1" applyBorder="1" applyAlignment="1">
      <alignment vertical="center"/>
    </xf>
    <xf numFmtId="169" fontId="11" fillId="3" borderId="55" xfId="2" applyNumberFormat="1" applyFont="1" applyFill="1" applyBorder="1"/>
    <xf numFmtId="169" fontId="11" fillId="3" borderId="55" xfId="2" applyNumberFormat="1" applyFont="1" applyFill="1" applyBorder="1" applyAlignment="1">
      <alignment vertical="center"/>
    </xf>
    <xf numFmtId="169" fontId="11" fillId="7" borderId="71" xfId="2" applyNumberFormat="1" applyFont="1" applyFill="1" applyBorder="1" applyAlignment="1">
      <alignment vertical="center"/>
    </xf>
    <xf numFmtId="169" fontId="11" fillId="0" borderId="33" xfId="2" applyNumberFormat="1" applyFont="1" applyBorder="1" applyAlignment="1">
      <alignment vertical="center"/>
    </xf>
    <xf numFmtId="169" fontId="11" fillId="0" borderId="54" xfId="2" applyNumberFormat="1" applyFont="1" applyBorder="1" applyAlignment="1">
      <alignment vertical="center"/>
    </xf>
    <xf numFmtId="169" fontId="11" fillId="0" borderId="58" xfId="2" applyNumberFormat="1" applyFont="1" applyBorder="1" applyAlignment="1">
      <alignment vertical="center"/>
    </xf>
    <xf numFmtId="169" fontId="11" fillId="0" borderId="56" xfId="2" applyNumberFormat="1" applyFont="1" applyBorder="1" applyAlignment="1">
      <alignment vertical="center"/>
    </xf>
    <xf numFmtId="169" fontId="11" fillId="0" borderId="54" xfId="2" applyNumberFormat="1" applyFont="1" applyBorder="1"/>
    <xf numFmtId="169" fontId="11" fillId="3" borderId="33" xfId="2" applyNumberFormat="1" applyFont="1" applyFill="1" applyBorder="1" applyAlignment="1">
      <alignment vertical="center"/>
    </xf>
    <xf numFmtId="169" fontId="11" fillId="3" borderId="54" xfId="2" applyNumberFormat="1" applyFont="1" applyFill="1" applyBorder="1" applyAlignment="1">
      <alignment vertical="center"/>
    </xf>
    <xf numFmtId="169" fontId="11" fillId="3" borderId="56" xfId="2" applyNumberFormat="1" applyFont="1" applyFill="1" applyBorder="1" applyAlignment="1">
      <alignment vertical="center"/>
    </xf>
    <xf numFmtId="169" fontId="11" fillId="3" borderId="56" xfId="2" applyNumberFormat="1" applyFont="1" applyFill="1" applyBorder="1"/>
    <xf numFmtId="169" fontId="13" fillId="7" borderId="73" xfId="2" applyNumberFormat="1" applyFont="1" applyFill="1" applyBorder="1"/>
    <xf numFmtId="169" fontId="13" fillId="7" borderId="74" xfId="2" applyNumberFormat="1" applyFont="1" applyFill="1" applyBorder="1"/>
    <xf numFmtId="169" fontId="13" fillId="7" borderId="75" xfId="2" applyNumberFormat="1" applyFont="1" applyFill="1" applyBorder="1"/>
    <xf numFmtId="169" fontId="13" fillId="7" borderId="76" xfId="2" applyNumberFormat="1" applyFont="1" applyFill="1" applyBorder="1"/>
    <xf numFmtId="169" fontId="13" fillId="7" borderId="69" xfId="2" applyNumberFormat="1" applyFont="1" applyFill="1" applyBorder="1"/>
    <xf numFmtId="3" fontId="11" fillId="0" borderId="1" xfId="0" applyNumberFormat="1" applyFont="1" applyFill="1" applyBorder="1" applyAlignment="1">
      <alignment vertical="center"/>
    </xf>
    <xf numFmtId="3" fontId="13" fillId="0" borderId="20" xfId="0" applyNumberFormat="1" applyFont="1" applyBorder="1" applyAlignment="1">
      <alignment horizontal="right" vertical="center"/>
    </xf>
    <xf numFmtId="3" fontId="13" fillId="4" borderId="20" xfId="0" applyNumberFormat="1" applyFont="1" applyFill="1" applyBorder="1" applyAlignment="1">
      <alignment horizontal="right" vertical="center"/>
    </xf>
    <xf numFmtId="3" fontId="13" fillId="5" borderId="20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horizontal="right"/>
    </xf>
    <xf numFmtId="0" fontId="11" fillId="0" borderId="1" xfId="0" quotePrefix="1" applyFont="1" applyFill="1" applyBorder="1" applyAlignment="1">
      <alignment horizontal="left" vertical="top"/>
    </xf>
    <xf numFmtId="0" fontId="11" fillId="0" borderId="0" xfId="0" quotePrefix="1" applyFont="1" applyFill="1" applyBorder="1" applyAlignment="1">
      <alignment horizontal="left" vertical="top"/>
    </xf>
    <xf numFmtId="165" fontId="16" fillId="3" borderId="85" xfId="0" applyNumberFormat="1" applyFont="1" applyFill="1" applyBorder="1" applyAlignment="1">
      <alignment horizontal="center" vertical="center"/>
    </xf>
    <xf numFmtId="165" fontId="16" fillId="3" borderId="86" xfId="0" applyNumberFormat="1" applyFont="1" applyFill="1" applyBorder="1" applyAlignment="1">
      <alignment horizontal="center" vertical="center"/>
    </xf>
    <xf numFmtId="165" fontId="16" fillId="7" borderId="87" xfId="0" applyNumberFormat="1" applyFont="1" applyFill="1" applyBorder="1" applyAlignment="1">
      <alignment horizontal="right" vertical="center"/>
    </xf>
    <xf numFmtId="3" fontId="11" fillId="0" borderId="43" xfId="0" applyNumberFormat="1" applyFont="1" applyBorder="1" applyAlignment="1">
      <alignment vertical="center"/>
    </xf>
    <xf numFmtId="3" fontId="11" fillId="6" borderId="43" xfId="0" applyNumberFormat="1" applyFont="1" applyFill="1" applyBorder="1" applyAlignment="1">
      <alignment vertical="center"/>
    </xf>
    <xf numFmtId="0" fontId="10" fillId="0" borderId="0" xfId="0" quotePrefix="1" applyFont="1" applyFill="1" applyBorder="1" applyAlignment="1">
      <alignment horizontal="left"/>
    </xf>
    <xf numFmtId="3" fontId="13" fillId="0" borderId="7" xfId="0" applyNumberFormat="1" applyFont="1" applyBorder="1" applyAlignment="1">
      <alignment vertical="center"/>
    </xf>
    <xf numFmtId="3" fontId="13" fillId="7" borderId="8" xfId="0" applyNumberFormat="1" applyFont="1" applyFill="1" applyBorder="1"/>
    <xf numFmtId="3" fontId="11" fillId="7" borderId="2" xfId="0" applyNumberFormat="1" applyFont="1" applyFill="1" applyBorder="1"/>
    <xf numFmtId="3" fontId="13" fillId="0" borderId="7" xfId="0" applyNumberFormat="1" applyFont="1" applyBorder="1" applyAlignment="1">
      <alignment horizontal="right"/>
    </xf>
    <xf numFmtId="3" fontId="13" fillId="7" borderId="8" xfId="0" applyNumberFormat="1" applyFont="1" applyFill="1" applyBorder="1" applyAlignment="1">
      <alignment horizontal="right"/>
    </xf>
    <xf numFmtId="3" fontId="11" fillId="4" borderId="80" xfId="0" applyNumberFormat="1" applyFont="1" applyFill="1" applyBorder="1" applyAlignment="1">
      <alignment vertical="center"/>
    </xf>
    <xf numFmtId="3" fontId="11" fillId="7" borderId="2" xfId="0" applyNumberFormat="1" applyFont="1" applyFill="1" applyBorder="1" applyAlignment="1">
      <alignment horizontal="right"/>
    </xf>
    <xf numFmtId="3" fontId="11" fillId="5" borderId="130" xfId="0" applyNumberFormat="1" applyFont="1" applyFill="1" applyBorder="1" applyAlignment="1">
      <alignment vertical="center"/>
    </xf>
    <xf numFmtId="3" fontId="11" fillId="7" borderId="3" xfId="0" quotePrefix="1" applyNumberFormat="1" applyFont="1" applyFill="1" applyBorder="1" applyAlignment="1">
      <alignment horizontal="left" vertical="top"/>
    </xf>
    <xf numFmtId="3" fontId="11" fillId="3" borderId="80" xfId="0" applyNumberFormat="1" applyFont="1" applyFill="1" applyBorder="1" applyAlignment="1">
      <alignment vertical="center"/>
    </xf>
    <xf numFmtId="3" fontId="11" fillId="7" borderId="81" xfId="0" applyNumberFormat="1" applyFont="1" applyFill="1" applyBorder="1" applyAlignment="1">
      <alignment horizontal="right"/>
    </xf>
    <xf numFmtId="3" fontId="11" fillId="0" borderId="131" xfId="0" applyNumberFormat="1" applyFont="1" applyBorder="1" applyAlignment="1">
      <alignment vertical="center"/>
    </xf>
    <xf numFmtId="3" fontId="11" fillId="3" borderId="131" xfId="0" applyNumberFormat="1" applyFont="1" applyFill="1" applyBorder="1" applyAlignment="1">
      <alignment vertical="center"/>
    </xf>
    <xf numFmtId="3" fontId="11" fillId="7" borderId="94" xfId="0" applyNumberFormat="1" applyFont="1" applyFill="1" applyBorder="1" applyAlignment="1">
      <alignment horizontal="right"/>
    </xf>
    <xf numFmtId="168" fontId="11" fillId="3" borderId="2" xfId="1" applyNumberFormat="1" applyFont="1" applyFill="1" applyBorder="1" applyAlignment="1">
      <alignment horizontal="right" vertical="center"/>
    </xf>
    <xf numFmtId="168" fontId="11" fillId="0" borderId="2" xfId="1" applyNumberFormat="1" applyFont="1" applyBorder="1" applyAlignment="1">
      <alignment horizontal="right" vertical="center"/>
    </xf>
    <xf numFmtId="168" fontId="11" fillId="7" borderId="5" xfId="1" applyNumberFormat="1" applyFont="1" applyFill="1" applyBorder="1" applyAlignment="1">
      <alignment horizontal="right" vertical="center"/>
    </xf>
    <xf numFmtId="0" fontId="35" fillId="0" borderId="0" xfId="0" quotePrefix="1" applyFont="1" applyFill="1" applyBorder="1" applyAlignment="1">
      <alignment horizontal="center" vertical="top" wrapText="1"/>
    </xf>
    <xf numFmtId="0" fontId="35" fillId="3" borderId="0" xfId="0" quotePrefix="1" applyFont="1" applyFill="1" applyBorder="1" applyAlignment="1">
      <alignment horizontal="center" vertical="top" wrapText="1"/>
    </xf>
    <xf numFmtId="3" fontId="11" fillId="0" borderId="126" xfId="0" applyNumberFormat="1" applyFont="1" applyBorder="1" applyAlignment="1">
      <alignment vertical="center"/>
    </xf>
    <xf numFmtId="0" fontId="13" fillId="0" borderId="20" xfId="0" applyFont="1" applyBorder="1"/>
    <xf numFmtId="3" fontId="11" fillId="3" borderId="132" xfId="0" applyNumberFormat="1" applyFont="1" applyFill="1" applyBorder="1" applyAlignment="1">
      <alignment vertical="center"/>
    </xf>
    <xf numFmtId="3" fontId="11" fillId="3" borderId="133" xfId="0" applyNumberFormat="1" applyFont="1" applyFill="1" applyBorder="1" applyAlignment="1">
      <alignment vertical="center"/>
    </xf>
    <xf numFmtId="3" fontId="11" fillId="7" borderId="134" xfId="0" applyNumberFormat="1" applyFont="1" applyFill="1" applyBorder="1" applyAlignment="1">
      <alignment vertical="center"/>
    </xf>
    <xf numFmtId="3" fontId="11" fillId="3" borderId="135" xfId="0" applyNumberFormat="1" applyFont="1" applyFill="1" applyBorder="1" applyAlignment="1">
      <alignment vertical="center"/>
    </xf>
    <xf numFmtId="3" fontId="11" fillId="3" borderId="27" xfId="0" applyNumberFormat="1" applyFont="1" applyFill="1" applyBorder="1" applyAlignment="1">
      <alignment vertical="center"/>
    </xf>
    <xf numFmtId="3" fontId="11" fillId="7" borderId="65" xfId="0" applyNumberFormat="1" applyFont="1" applyFill="1" applyBorder="1" applyAlignment="1">
      <alignment vertical="center"/>
    </xf>
    <xf numFmtId="3" fontId="11" fillId="2" borderId="135" xfId="0" applyNumberFormat="1" applyFont="1" applyFill="1" applyBorder="1" applyAlignment="1">
      <alignment vertical="center"/>
    </xf>
    <xf numFmtId="3" fontId="11" fillId="2" borderId="27" xfId="0" applyNumberFormat="1" applyFont="1" applyFill="1" applyBorder="1" applyAlignment="1">
      <alignment vertical="center"/>
    </xf>
    <xf numFmtId="3" fontId="11" fillId="2" borderId="65" xfId="0" applyNumberFormat="1" applyFont="1" applyFill="1" applyBorder="1" applyAlignment="1">
      <alignment vertical="center"/>
    </xf>
    <xf numFmtId="3" fontId="11" fillId="2" borderId="136" xfId="0" applyNumberFormat="1" applyFont="1" applyFill="1" applyBorder="1" applyAlignment="1">
      <alignment vertical="center"/>
    </xf>
    <xf numFmtId="3" fontId="11" fillId="2" borderId="137" xfId="0" applyNumberFormat="1" applyFont="1" applyFill="1" applyBorder="1" applyAlignment="1">
      <alignment vertical="center"/>
    </xf>
    <xf numFmtId="3" fontId="11" fillId="2" borderId="138" xfId="0" applyNumberFormat="1" applyFont="1" applyFill="1" applyBorder="1" applyAlignment="1">
      <alignment vertical="center"/>
    </xf>
    <xf numFmtId="3" fontId="11" fillId="3" borderId="136" xfId="0" applyNumberFormat="1" applyFont="1" applyFill="1" applyBorder="1" applyAlignment="1">
      <alignment vertical="center"/>
    </xf>
    <xf numFmtId="3" fontId="11" fillId="3" borderId="137" xfId="0" applyNumberFormat="1" applyFont="1" applyFill="1" applyBorder="1" applyAlignment="1">
      <alignment vertical="center"/>
    </xf>
    <xf numFmtId="0" fontId="13" fillId="7" borderId="20" xfId="0" quotePrefix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1" fillId="0" borderId="0" xfId="0" applyFont="1" applyAlignment="1"/>
    <xf numFmtId="3" fontId="0" fillId="0" borderId="0" xfId="0" applyNumberFormat="1"/>
    <xf numFmtId="0" fontId="13" fillId="0" borderId="139" xfId="0" applyFont="1" applyFill="1" applyBorder="1" applyAlignment="1">
      <alignment horizontal="right" vertical="top" wrapText="1"/>
    </xf>
    <xf numFmtId="3" fontId="12" fillId="3" borderId="140" xfId="0" applyNumberFormat="1" applyFont="1" applyFill="1" applyBorder="1" applyAlignment="1">
      <alignment horizontal="right" vertical="top" wrapText="1"/>
    </xf>
    <xf numFmtId="0" fontId="13" fillId="7" borderId="141" xfId="0" applyFont="1" applyFill="1" applyBorder="1" applyAlignment="1">
      <alignment horizontal="right" vertical="top" wrapText="1"/>
    </xf>
    <xf numFmtId="0" fontId="13" fillId="14" borderId="25" xfId="0" quotePrefix="1" applyFont="1" applyFill="1" applyBorder="1" applyAlignment="1">
      <alignment horizontal="right"/>
    </xf>
    <xf numFmtId="169" fontId="11" fillId="0" borderId="2" xfId="2" applyNumberFormat="1" applyFont="1" applyFill="1" applyBorder="1" applyAlignment="1">
      <alignment horizontal="right"/>
    </xf>
    <xf numFmtId="0" fontId="0" fillId="0" borderId="19" xfId="0" applyBorder="1"/>
    <xf numFmtId="0" fontId="0" fillId="0" borderId="49" xfId="0" applyBorder="1"/>
    <xf numFmtId="3" fontId="13" fillId="7" borderId="47" xfId="0" applyNumberFormat="1" applyFont="1" applyFill="1" applyBorder="1" applyAlignment="1">
      <alignment vertical="center"/>
    </xf>
    <xf numFmtId="166" fontId="11" fillId="3" borderId="0" xfId="0" applyNumberFormat="1" applyFont="1" applyFill="1" applyBorder="1" applyAlignment="1">
      <alignment vertical="center"/>
    </xf>
    <xf numFmtId="166" fontId="11" fillId="7" borderId="2" xfId="0" applyNumberFormat="1" applyFont="1" applyFill="1" applyBorder="1" applyAlignment="1">
      <alignment vertical="center"/>
    </xf>
    <xf numFmtId="166" fontId="11" fillId="0" borderId="2" xfId="0" applyNumberFormat="1" applyFont="1" applyBorder="1" applyAlignment="1">
      <alignment vertical="center"/>
    </xf>
    <xf numFmtId="3" fontId="13" fillId="6" borderId="16" xfId="0" applyNumberFormat="1" applyFont="1" applyFill="1" applyBorder="1" applyAlignment="1">
      <alignment vertical="center"/>
    </xf>
    <xf numFmtId="3" fontId="13" fillId="6" borderId="17" xfId="0" applyNumberFormat="1" applyFont="1" applyFill="1" applyBorder="1" applyAlignment="1">
      <alignment vertical="center"/>
    </xf>
    <xf numFmtId="3" fontId="13" fillId="6" borderId="18" xfId="0" applyNumberFormat="1" applyFont="1" applyFill="1" applyBorder="1" applyAlignment="1">
      <alignment vertical="center"/>
    </xf>
    <xf numFmtId="3" fontId="13" fillId="10" borderId="25" xfId="0" applyNumberFormat="1" applyFont="1" applyFill="1" applyBorder="1" applyAlignment="1">
      <alignment vertical="center"/>
    </xf>
    <xf numFmtId="3" fontId="13" fillId="5" borderId="25" xfId="0" applyNumberFormat="1" applyFont="1" applyFill="1" applyBorder="1" applyAlignment="1">
      <alignment vertical="center"/>
    </xf>
    <xf numFmtId="0" fontId="11" fillId="0" borderId="127" xfId="0" quotePrefix="1" applyFont="1" applyFill="1" applyBorder="1" applyAlignment="1">
      <alignment horizontal="left" vertical="top"/>
    </xf>
    <xf numFmtId="164" fontId="11" fillId="0" borderId="127" xfId="0" applyNumberFormat="1" applyFont="1" applyFill="1" applyBorder="1" applyAlignment="1">
      <alignment vertical="center"/>
    </xf>
    <xf numFmtId="0" fontId="11" fillId="0" borderId="127" xfId="0" applyFont="1" applyFill="1" applyBorder="1"/>
    <xf numFmtId="167" fontId="11" fillId="0" borderId="128" xfId="0" applyNumberFormat="1" applyFont="1" applyFill="1" applyBorder="1"/>
    <xf numFmtId="0" fontId="11" fillId="0" borderId="27" xfId="0" quotePrefix="1" applyFont="1" applyFill="1" applyBorder="1" applyAlignment="1">
      <alignment horizontal="left" vertical="top"/>
    </xf>
    <xf numFmtId="164" fontId="11" fillId="0" borderId="27" xfId="0" applyNumberFormat="1" applyFont="1" applyFill="1" applyBorder="1" applyAlignment="1">
      <alignment vertical="center"/>
    </xf>
    <xf numFmtId="0" fontId="11" fillId="0" borderId="27" xfId="0" applyFont="1" applyFill="1" applyBorder="1"/>
    <xf numFmtId="167" fontId="11" fillId="0" borderId="65" xfId="0" applyNumberFormat="1" applyFont="1" applyFill="1" applyBorder="1"/>
    <xf numFmtId="0" fontId="11" fillId="3" borderId="133" xfId="0" quotePrefix="1" applyFont="1" applyFill="1" applyBorder="1" applyAlignment="1">
      <alignment horizontal="left" vertical="top"/>
    </xf>
    <xf numFmtId="164" fontId="11" fillId="3" borderId="133" xfId="0" applyNumberFormat="1" applyFont="1" applyFill="1" applyBorder="1" applyAlignment="1">
      <alignment vertical="center"/>
    </xf>
    <xf numFmtId="0" fontId="11" fillId="3" borderId="133" xfId="0" applyFont="1" applyFill="1" applyBorder="1"/>
    <xf numFmtId="167" fontId="11" fillId="3" borderId="134" xfId="0" applyNumberFormat="1" applyFont="1" applyFill="1" applyBorder="1"/>
    <xf numFmtId="166" fontId="11" fillId="8" borderId="21" xfId="0" applyNumberFormat="1" applyFont="1" applyFill="1" applyBorder="1" applyAlignment="1">
      <alignment horizontal="right" vertical="center"/>
    </xf>
    <xf numFmtId="166" fontId="11" fillId="8" borderId="2" xfId="0" applyNumberFormat="1" applyFont="1" applyFill="1" applyBorder="1" applyAlignment="1">
      <alignment horizontal="right" vertical="center"/>
    </xf>
    <xf numFmtId="166" fontId="11" fillId="9" borderId="2" xfId="0" applyNumberFormat="1" applyFont="1" applyFill="1" applyBorder="1" applyAlignment="1">
      <alignment horizontal="right" vertical="center"/>
    </xf>
    <xf numFmtId="166" fontId="11" fillId="3" borderId="2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left" vertical="center"/>
    </xf>
    <xf numFmtId="3" fontId="11" fillId="7" borderId="143" xfId="0" applyNumberFormat="1" applyFont="1" applyFill="1" applyBorder="1" applyAlignment="1">
      <alignment horizontal="right" vertical="center"/>
    </xf>
    <xf numFmtId="3" fontId="11" fillId="0" borderId="143" xfId="0" applyNumberFormat="1" applyFont="1" applyFill="1" applyBorder="1" applyAlignment="1">
      <alignment horizontal="right" vertical="center"/>
    </xf>
    <xf numFmtId="3" fontId="11" fillId="0" borderId="144" xfId="0" applyNumberFormat="1" applyFont="1" applyFill="1" applyBorder="1" applyAlignment="1">
      <alignment horizontal="right" vertical="center"/>
    </xf>
    <xf numFmtId="3" fontId="11" fillId="3" borderId="145" xfId="0" applyNumberFormat="1" applyFont="1" applyFill="1" applyBorder="1" applyAlignment="1">
      <alignment horizontal="right" vertical="center"/>
    </xf>
    <xf numFmtId="3" fontId="11" fillId="0" borderId="148" xfId="0" applyNumberFormat="1" applyFont="1" applyFill="1" applyBorder="1" applyAlignment="1">
      <alignment horizontal="right" vertical="center"/>
    </xf>
    <xf numFmtId="3" fontId="11" fillId="3" borderId="146" xfId="0" applyNumberFormat="1" applyFont="1" applyFill="1" applyBorder="1" applyAlignment="1">
      <alignment horizontal="right" vertical="center"/>
    </xf>
    <xf numFmtId="3" fontId="11" fillId="3" borderId="147" xfId="0" applyNumberFormat="1" applyFont="1" applyFill="1" applyBorder="1" applyAlignment="1">
      <alignment horizontal="right" vertical="center"/>
    </xf>
    <xf numFmtId="3" fontId="11" fillId="7" borderId="148" xfId="0" applyNumberFormat="1" applyFont="1" applyFill="1" applyBorder="1" applyAlignment="1">
      <alignment horizontal="right" vertical="center"/>
    </xf>
    <xf numFmtId="3" fontId="13" fillId="7" borderId="149" xfId="0" applyNumberFormat="1" applyFont="1" applyFill="1" applyBorder="1" applyAlignment="1">
      <alignment horizontal="right" vertical="center"/>
    </xf>
    <xf numFmtId="3" fontId="11" fillId="7" borderId="150" xfId="0" applyNumberFormat="1" applyFont="1" applyFill="1" applyBorder="1" applyAlignment="1">
      <alignment horizontal="right"/>
    </xf>
    <xf numFmtId="3" fontId="11" fillId="7" borderId="129" xfId="0" applyNumberFormat="1" applyFont="1" applyFill="1" applyBorder="1" applyAlignment="1">
      <alignment horizontal="right" vertical="center"/>
    </xf>
    <xf numFmtId="0" fontId="20" fillId="0" borderId="0" xfId="0" quotePrefix="1" applyFont="1" applyBorder="1" applyAlignment="1">
      <alignment horizontal="right" vertical="center"/>
    </xf>
    <xf numFmtId="3" fontId="11" fillId="6" borderId="18" xfId="0" applyNumberFormat="1" applyFont="1" applyFill="1" applyBorder="1" applyAlignment="1">
      <alignment horizontal="right" vertical="center"/>
    </xf>
    <xf numFmtId="3" fontId="11" fillId="7" borderId="16" xfId="0" applyNumberFormat="1" applyFont="1" applyFill="1" applyBorder="1"/>
    <xf numFmtId="3" fontId="11" fillId="0" borderId="94" xfId="0" applyNumberFormat="1" applyFont="1" applyFill="1" applyBorder="1" applyAlignment="1">
      <alignment horizontal="right"/>
    </xf>
    <xf numFmtId="3" fontId="11" fillId="0" borderId="151" xfId="0" applyNumberFormat="1" applyFont="1" applyFill="1" applyBorder="1" applyAlignment="1">
      <alignment horizontal="right"/>
    </xf>
    <xf numFmtId="3" fontId="11" fillId="7" borderId="152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/>
    <xf numFmtId="3" fontId="11" fillId="7" borderId="81" xfId="0" applyNumberFormat="1" applyFont="1" applyFill="1" applyBorder="1" applyAlignment="1">
      <alignment vertical="center"/>
    </xf>
    <xf numFmtId="9" fontId="11" fillId="0" borderId="0" xfId="1" applyNumberFormat="1" applyFont="1" applyFill="1" applyBorder="1" applyAlignment="1">
      <alignment horizontal="right" vertical="center"/>
    </xf>
    <xf numFmtId="9" fontId="11" fillId="0" borderId="4" xfId="1" applyNumberFormat="1" applyFont="1" applyFill="1" applyBorder="1" applyAlignment="1">
      <alignment horizontal="right"/>
    </xf>
    <xf numFmtId="3" fontId="11" fillId="7" borderId="153" xfId="0" applyNumberFormat="1" applyFont="1" applyFill="1" applyBorder="1" applyAlignment="1">
      <alignment vertical="center"/>
    </xf>
    <xf numFmtId="3" fontId="11" fillId="2" borderId="154" xfId="0" applyNumberFormat="1" applyFont="1" applyFill="1" applyBorder="1" applyAlignment="1">
      <alignment vertical="center"/>
    </xf>
    <xf numFmtId="3" fontId="11" fillId="2" borderId="28" xfId="0" applyNumberFormat="1" applyFont="1" applyFill="1" applyBorder="1" applyAlignment="1">
      <alignment vertical="center"/>
    </xf>
    <xf numFmtId="3" fontId="11" fillId="2" borderId="66" xfId="0" applyNumberFormat="1" applyFont="1" applyFill="1" applyBorder="1" applyAlignment="1">
      <alignment vertical="center"/>
    </xf>
    <xf numFmtId="0" fontId="11" fillId="0" borderId="43" xfId="0" applyFont="1" applyBorder="1"/>
    <xf numFmtId="0" fontId="10" fillId="0" borderId="43" xfId="0" applyFont="1" applyBorder="1" applyAlignment="1">
      <alignment horizontal="center" wrapText="1"/>
    </xf>
    <xf numFmtId="0" fontId="11" fillId="0" borderId="43" xfId="0" applyFont="1" applyBorder="1" applyAlignment="1">
      <alignment wrapText="1"/>
    </xf>
    <xf numFmtId="3" fontId="11" fillId="0" borderId="65" xfId="0" applyNumberFormat="1" applyFont="1" applyFill="1" applyBorder="1" applyAlignment="1">
      <alignment vertical="center"/>
    </xf>
    <xf numFmtId="3" fontId="11" fillId="7" borderId="138" xfId="0" applyNumberFormat="1" applyFont="1" applyFill="1" applyBorder="1" applyAlignment="1">
      <alignment vertical="center"/>
    </xf>
    <xf numFmtId="3" fontId="11" fillId="3" borderId="48" xfId="0" applyNumberFormat="1" applyFont="1" applyFill="1" applyBorder="1" applyAlignment="1">
      <alignment vertical="center"/>
    </xf>
    <xf numFmtId="0" fontId="10" fillId="0" borderId="20" xfId="0" applyFont="1" applyBorder="1" applyAlignment="1">
      <alignment horizontal="left" vertical="top" wrapText="1"/>
    </xf>
    <xf numFmtId="3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Fill="1"/>
    <xf numFmtId="3" fontId="11" fillId="7" borderId="155" xfId="0" applyNumberFormat="1" applyFont="1" applyFill="1" applyBorder="1" applyAlignment="1">
      <alignment horizontal="left" vertical="top"/>
    </xf>
    <xf numFmtId="3" fontId="11" fillId="7" borderId="156" xfId="0" applyNumberFormat="1" applyFont="1" applyFill="1" applyBorder="1" applyAlignment="1">
      <alignment horizontal="right"/>
    </xf>
    <xf numFmtId="3" fontId="11" fillId="7" borderId="157" xfId="0" applyNumberFormat="1" applyFont="1" applyFill="1" applyBorder="1" applyAlignment="1">
      <alignment horizontal="right"/>
    </xf>
    <xf numFmtId="0" fontId="11" fillId="13" borderId="4" xfId="0" applyFont="1" applyFill="1" applyBorder="1"/>
    <xf numFmtId="9" fontId="11" fillId="13" borderId="4" xfId="1" applyFont="1" applyFill="1" applyBorder="1"/>
    <xf numFmtId="9" fontId="11" fillId="13" borderId="5" xfId="1" applyFont="1" applyFill="1" applyBorder="1"/>
    <xf numFmtId="0" fontId="21" fillId="0" borderId="0" xfId="0" quotePrefix="1" applyFont="1" applyBorder="1" applyAlignment="1">
      <alignment horizontal="center" vertical="center"/>
    </xf>
    <xf numFmtId="0" fontId="0" fillId="0" borderId="64" xfId="0" applyFont="1" applyBorder="1"/>
    <xf numFmtId="0" fontId="11" fillId="11" borderId="63" xfId="0" quotePrefix="1" applyFont="1" applyFill="1" applyBorder="1" applyAlignment="1"/>
    <xf numFmtId="0" fontId="11" fillId="0" borderId="0" xfId="0" applyFont="1" applyFill="1" applyBorder="1" applyAlignment="1">
      <alignment horizontal="right" vertical="center"/>
    </xf>
    <xf numFmtId="166" fontId="1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3" fontId="1" fillId="3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3" fontId="1" fillId="3" borderId="2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3" fillId="0" borderId="158" xfId="0" applyFont="1" applyFill="1" applyBorder="1" applyAlignment="1">
      <alignment horizontal="right" vertical="top" wrapText="1"/>
    </xf>
    <xf numFmtId="0" fontId="11" fillId="0" borderId="2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6" fillId="0" borderId="1" xfId="0" quotePrefix="1" applyFont="1" applyFill="1" applyBorder="1" applyAlignment="1">
      <alignment horizontal="left" vertical="top"/>
    </xf>
    <xf numFmtId="1" fontId="11" fillId="0" borderId="0" xfId="2" applyNumberFormat="1" applyFont="1" applyBorder="1" applyAlignment="1">
      <alignment horizontal="right" vertical="center"/>
    </xf>
    <xf numFmtId="1" fontId="11" fillId="3" borderId="0" xfId="2" applyNumberFormat="1" applyFont="1" applyFill="1" applyBorder="1" applyAlignment="1">
      <alignment horizontal="right" vertical="center"/>
    </xf>
    <xf numFmtId="1" fontId="11" fillId="3" borderId="0" xfId="2" applyNumberFormat="1" applyFont="1" applyFill="1" applyBorder="1" applyAlignment="1">
      <alignment horizontal="right"/>
    </xf>
    <xf numFmtId="0" fontId="11" fillId="0" borderId="159" xfId="0" applyFont="1" applyBorder="1"/>
    <xf numFmtId="0" fontId="11" fillId="0" borderId="27" xfId="0" applyFont="1" applyFill="1" applyBorder="1" applyAlignment="1">
      <alignment horizontal="left"/>
    </xf>
    <xf numFmtId="164" fontId="11" fillId="0" borderId="27" xfId="0" applyNumberFormat="1" applyFont="1" applyFill="1" applyBorder="1"/>
    <xf numFmtId="0" fontId="21" fillId="0" borderId="20" xfId="0" quotePrefix="1" applyFont="1" applyBorder="1" applyAlignment="1"/>
    <xf numFmtId="0" fontId="21" fillId="3" borderId="20" xfId="0" quotePrefix="1" applyFont="1" applyFill="1" applyBorder="1" applyAlignment="1"/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3" fontId="11" fillId="0" borderId="77" xfId="0" applyNumberFormat="1" applyFont="1" applyBorder="1" applyAlignment="1">
      <alignment vertical="center"/>
    </xf>
    <xf numFmtId="49" fontId="11" fillId="0" borderId="7" xfId="0" applyNumberFormat="1" applyFont="1" applyBorder="1" applyAlignment="1">
      <alignment horizontal="right" vertical="center"/>
    </xf>
    <xf numFmtId="49" fontId="11" fillId="0" borderId="7" xfId="2" applyNumberFormat="1" applyFont="1" applyBorder="1" applyAlignment="1">
      <alignment horizontal="right" vertical="center"/>
    </xf>
    <xf numFmtId="49" fontId="11" fillId="0" borderId="8" xfId="2" applyNumberFormat="1" applyFont="1" applyBorder="1" applyAlignment="1">
      <alignment horizontal="right" vertical="center"/>
    </xf>
    <xf numFmtId="166" fontId="11" fillId="4" borderId="12" xfId="0" applyNumberFormat="1" applyFont="1" applyFill="1" applyBorder="1" applyAlignment="1">
      <alignment vertical="center"/>
    </xf>
    <xf numFmtId="166" fontId="11" fillId="5" borderId="12" xfId="0" applyNumberFormat="1" applyFont="1" applyFill="1" applyBorder="1" applyAlignment="1">
      <alignment vertical="center"/>
    </xf>
    <xf numFmtId="166" fontId="11" fillId="7" borderId="13" xfId="0" applyNumberFormat="1" applyFont="1" applyFill="1" applyBorder="1" applyAlignment="1">
      <alignment vertical="center"/>
    </xf>
    <xf numFmtId="0" fontId="0" fillId="0" borderId="104" xfId="0" applyBorder="1"/>
    <xf numFmtId="0" fontId="10" fillId="0" borderId="20" xfId="0" applyFont="1" applyBorder="1"/>
    <xf numFmtId="0" fontId="10" fillId="0" borderId="0" xfId="0" applyFont="1" applyAlignment="1"/>
    <xf numFmtId="3" fontId="11" fillId="0" borderId="0" xfId="0" applyNumberFormat="1" applyFont="1" applyFill="1" applyBorder="1" applyAlignment="1">
      <alignment horizontal="left" vertical="top"/>
    </xf>
    <xf numFmtId="3" fontId="11" fillId="0" borderId="0" xfId="0" applyNumberFormat="1" applyFont="1" applyFill="1" applyBorder="1"/>
    <xf numFmtId="0" fontId="20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0" fontId="13" fillId="0" borderId="161" xfId="0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25" fillId="0" borderId="0" xfId="0" applyFont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1" fillId="7" borderId="50" xfId="0" quotePrefix="1" applyFont="1" applyFill="1" applyBorder="1" applyAlignment="1">
      <alignment horizontal="left" vertical="top"/>
    </xf>
    <xf numFmtId="0" fontId="11" fillId="7" borderId="51" xfId="0" quotePrefix="1" applyFont="1" applyFill="1" applyBorder="1" applyAlignment="1">
      <alignment horizontal="left" vertical="top"/>
    </xf>
    <xf numFmtId="0" fontId="13" fillId="4" borderId="48" xfId="0" quotePrefix="1" applyFont="1" applyFill="1" applyBorder="1" applyAlignment="1">
      <alignment horizontal="center" vertical="top"/>
    </xf>
    <xf numFmtId="0" fontId="13" fillId="4" borderId="1" xfId="0" quotePrefix="1" applyFont="1" applyFill="1" applyBorder="1" applyAlignment="1">
      <alignment horizontal="center" vertical="top"/>
    </xf>
    <xf numFmtId="0" fontId="13" fillId="4" borderId="49" xfId="0" quotePrefix="1" applyFont="1" applyFill="1" applyBorder="1" applyAlignment="1">
      <alignment horizontal="center" vertical="top"/>
    </xf>
    <xf numFmtId="0" fontId="13" fillId="5" borderId="48" xfId="0" quotePrefix="1" applyFont="1" applyFill="1" applyBorder="1" applyAlignment="1">
      <alignment horizontal="center" vertical="top"/>
    </xf>
    <xf numFmtId="0" fontId="13" fillId="5" borderId="1" xfId="0" quotePrefix="1" applyFont="1" applyFill="1" applyBorder="1" applyAlignment="1">
      <alignment horizontal="center" vertical="top"/>
    </xf>
    <xf numFmtId="0" fontId="13" fillId="5" borderId="49" xfId="0" quotePrefix="1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1" fillId="0" borderId="4" xfId="0" quotePrefix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3" fillId="0" borderId="0" xfId="0" quotePrefix="1" applyFont="1" applyAlignment="1">
      <alignment horizontal="center"/>
    </xf>
    <xf numFmtId="0" fontId="13" fillId="0" borderId="20" xfId="0" quotePrefix="1" applyFont="1" applyBorder="1" applyAlignment="1">
      <alignment horizontal="center"/>
    </xf>
    <xf numFmtId="0" fontId="21" fillId="0" borderId="4" xfId="0" quotePrefix="1" applyFont="1" applyBorder="1" applyAlignment="1">
      <alignment horizontal="center" vertical="center"/>
    </xf>
    <xf numFmtId="0" fontId="13" fillId="0" borderId="20" xfId="0" quotePrefix="1" applyFont="1" applyBorder="1" applyAlignment="1">
      <alignment horizontal="center" vertical="center"/>
    </xf>
    <xf numFmtId="0" fontId="21" fillId="0" borderId="0" xfId="0" quotePrefix="1" applyFont="1" applyBorder="1" applyAlignment="1">
      <alignment horizontal="center" vertical="top"/>
    </xf>
    <xf numFmtId="0" fontId="13" fillId="3" borderId="0" xfId="0" quotePrefix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9" fillId="8" borderId="2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19" fillId="8" borderId="142" xfId="0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left" vertical="top"/>
    </xf>
    <xf numFmtId="0" fontId="11" fillId="0" borderId="0" xfId="0" quotePrefix="1" applyFont="1" applyBorder="1" applyAlignment="1">
      <alignment horizontal="left" vertical="top"/>
    </xf>
    <xf numFmtId="0" fontId="11" fillId="3" borderId="20" xfId="0" quotePrefix="1" applyFont="1" applyFill="1" applyBorder="1" applyAlignment="1">
      <alignment horizontal="left" vertical="top"/>
    </xf>
    <xf numFmtId="0" fontId="11" fillId="9" borderId="4" xfId="0" quotePrefix="1" applyFont="1" applyFill="1" applyBorder="1" applyAlignment="1">
      <alignment horizontal="left" vertical="top"/>
    </xf>
    <xf numFmtId="0" fontId="11" fillId="0" borderId="0" xfId="0" quotePrefix="1" applyFont="1" applyFill="1" applyBorder="1" applyAlignment="1">
      <alignment horizontal="left" vertical="top"/>
    </xf>
    <xf numFmtId="0" fontId="11" fillId="9" borderId="0" xfId="0" quotePrefix="1" applyFont="1" applyFill="1" applyBorder="1" applyAlignment="1">
      <alignment horizontal="left" vertical="top"/>
    </xf>
    <xf numFmtId="0" fontId="13" fillId="8" borderId="19" xfId="0" quotePrefix="1" applyFont="1" applyFill="1" applyBorder="1" applyAlignment="1">
      <alignment horizontal="center" vertical="center"/>
    </xf>
    <xf numFmtId="0" fontId="13" fillId="8" borderId="3" xfId="0" quotePrefix="1" applyFont="1" applyFill="1" applyBorder="1" applyAlignment="1">
      <alignment horizontal="center" vertical="center"/>
    </xf>
    <xf numFmtId="0" fontId="13" fillId="9" borderId="1" xfId="0" quotePrefix="1" applyFont="1" applyFill="1" applyBorder="1" applyAlignment="1">
      <alignment horizontal="center" vertical="center"/>
    </xf>
    <xf numFmtId="0" fontId="13" fillId="9" borderId="3" xfId="0" quotePrefix="1" applyFont="1" applyFill="1" applyBorder="1" applyAlignment="1">
      <alignment horizontal="center" vertical="center"/>
    </xf>
    <xf numFmtId="0" fontId="13" fillId="3" borderId="19" xfId="0" quotePrefix="1" applyFont="1" applyFill="1" applyBorder="1" applyAlignment="1">
      <alignment horizontal="center" vertical="center"/>
    </xf>
    <xf numFmtId="0" fontId="13" fillId="3" borderId="1" xfId="0" quotePrefix="1" applyFont="1" applyFill="1" applyBorder="1" applyAlignment="1">
      <alignment horizontal="center" vertical="center"/>
    </xf>
    <xf numFmtId="0" fontId="21" fillId="0" borderId="0" xfId="0" quotePrefix="1" applyFont="1" applyBorder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16" fillId="0" borderId="0" xfId="0" quotePrefix="1" applyFont="1" applyAlignment="1">
      <alignment horizontal="right" vertical="top"/>
    </xf>
    <xf numFmtId="0" fontId="21" fillId="0" borderId="4" xfId="0" quotePrefix="1" applyFont="1" applyFill="1" applyBorder="1" applyAlignment="1">
      <alignment horizontal="center" vertical="center"/>
    </xf>
    <xf numFmtId="0" fontId="21" fillId="0" borderId="0" xfId="0" quotePrefix="1" applyFont="1" applyBorder="1" applyAlignment="1">
      <alignment horizontal="center"/>
    </xf>
    <xf numFmtId="3" fontId="11" fillId="3" borderId="19" xfId="0" applyNumberFormat="1" applyFont="1" applyFill="1" applyBorder="1" applyAlignment="1">
      <alignment horizontal="center" vertical="center" textRotation="90"/>
    </xf>
    <xf numFmtId="3" fontId="11" fillId="3" borderId="1" xfId="0" applyNumberFormat="1" applyFont="1" applyFill="1" applyBorder="1" applyAlignment="1">
      <alignment horizontal="center" vertical="center" textRotation="90"/>
    </xf>
    <xf numFmtId="3" fontId="11" fillId="8" borderId="1" xfId="0" applyNumberFormat="1" applyFont="1" applyFill="1" applyBorder="1" applyAlignment="1">
      <alignment horizontal="center" vertical="center" textRotation="90"/>
    </xf>
    <xf numFmtId="3" fontId="11" fillId="8" borderId="3" xfId="0" applyNumberFormat="1" applyFont="1" applyFill="1" applyBorder="1" applyAlignment="1">
      <alignment horizontal="center" vertical="center" textRotation="90"/>
    </xf>
    <xf numFmtId="3" fontId="11" fillId="9" borderId="19" xfId="0" applyNumberFormat="1" applyFont="1" applyFill="1" applyBorder="1" applyAlignment="1">
      <alignment horizontal="center" vertical="center" textRotation="90"/>
    </xf>
    <xf numFmtId="3" fontId="11" fillId="9" borderId="1" xfId="0" applyNumberFormat="1" applyFont="1" applyFill="1" applyBorder="1" applyAlignment="1">
      <alignment horizontal="center" vertical="center" textRotation="90"/>
    </xf>
    <xf numFmtId="3" fontId="11" fillId="9" borderId="3" xfId="0" applyNumberFormat="1" applyFont="1" applyFill="1" applyBorder="1" applyAlignment="1">
      <alignment horizontal="center" vertical="center" textRotation="90"/>
    </xf>
    <xf numFmtId="0" fontId="21" fillId="0" borderId="0" xfId="0" quotePrefix="1" applyFont="1" applyFill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3" fontId="11" fillId="0" borderId="48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48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49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left"/>
    </xf>
    <xf numFmtId="3" fontId="10" fillId="0" borderId="20" xfId="0" applyNumberFormat="1" applyFont="1" applyBorder="1" applyAlignment="1">
      <alignment horizontal="left" wrapText="1"/>
    </xf>
    <xf numFmtId="3" fontId="13" fillId="0" borderId="0" xfId="0" applyNumberFormat="1" applyFont="1" applyAlignment="1">
      <alignment horizontal="center" vertical="top"/>
    </xf>
    <xf numFmtId="3" fontId="21" fillId="0" borderId="0" xfId="0" applyNumberFormat="1" applyFont="1" applyAlignment="1">
      <alignment horizontal="center"/>
    </xf>
    <xf numFmtId="3" fontId="13" fillId="4" borderId="20" xfId="0" applyNumberFormat="1" applyFont="1" applyFill="1" applyBorder="1" applyAlignment="1">
      <alignment horizontal="center" vertical="center"/>
    </xf>
    <xf numFmtId="3" fontId="13" fillId="5" borderId="20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3" fillId="7" borderId="21" xfId="0" applyNumberFormat="1" applyFont="1" applyFill="1" applyBorder="1" applyAlignment="1">
      <alignment horizontal="center" vertical="center"/>
    </xf>
    <xf numFmtId="3" fontId="13" fillId="7" borderId="2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wrapText="1"/>
    </xf>
    <xf numFmtId="0" fontId="11" fillId="0" borderId="0" xfId="0" quotePrefix="1" applyFont="1" applyAlignment="1">
      <alignment horizontal="center" vertical="center"/>
    </xf>
    <xf numFmtId="0" fontId="11" fillId="0" borderId="0" xfId="0" applyFont="1" applyAlignment="1"/>
    <xf numFmtId="0" fontId="11" fillId="0" borderId="0" xfId="0" quotePrefix="1" applyFont="1" applyAlignment="1">
      <alignment horizontal="left" vertical="top"/>
    </xf>
    <xf numFmtId="0" fontId="13" fillId="0" borderId="0" xfId="0" quotePrefix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33" fillId="0" borderId="103" xfId="0" applyFont="1" applyFill="1" applyBorder="1" applyAlignment="1">
      <alignment horizontal="center" vertical="top" wrapText="1"/>
    </xf>
    <xf numFmtId="0" fontId="33" fillId="0" borderId="104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13" fillId="0" borderId="4" xfId="0" quotePrefix="1" applyFont="1" applyBorder="1" applyAlignment="1">
      <alignment horizontal="center" vertical="top"/>
    </xf>
    <xf numFmtId="3" fontId="13" fillId="0" borderId="0" xfId="0" applyNumberFormat="1" applyFont="1" applyBorder="1" applyAlignment="1">
      <alignment horizontal="center" vertical="center"/>
    </xf>
    <xf numFmtId="3" fontId="11" fillId="3" borderId="19" xfId="0" applyNumberFormat="1" applyFont="1" applyFill="1" applyBorder="1" applyAlignment="1">
      <alignment horizontal="center" vertical="center"/>
    </xf>
    <xf numFmtId="3" fontId="11" fillId="3" borderId="22" xfId="0" applyNumberFormat="1" applyFont="1" applyFill="1" applyBorder="1" applyAlignment="1">
      <alignment horizontal="center" vertical="center"/>
    </xf>
    <xf numFmtId="0" fontId="13" fillId="0" borderId="0" xfId="0" quotePrefix="1" applyFont="1" applyBorder="1" applyAlignment="1">
      <alignment horizontal="center" vertical="top"/>
    </xf>
    <xf numFmtId="0" fontId="38" fillId="0" borderId="0" xfId="0" applyFont="1" applyAlignment="1">
      <alignment horizontal="center"/>
    </xf>
    <xf numFmtId="3" fontId="11" fillId="13" borderId="19" xfId="0" applyNumberFormat="1" applyFont="1" applyFill="1" applyBorder="1" applyAlignment="1">
      <alignment horizontal="center" vertical="center" textRotation="90"/>
    </xf>
    <xf numFmtId="3" fontId="11" fillId="13" borderId="1" xfId="0" applyNumberFormat="1" applyFont="1" applyFill="1" applyBorder="1" applyAlignment="1">
      <alignment horizontal="center" vertical="center" textRotation="90"/>
    </xf>
    <xf numFmtId="3" fontId="11" fillId="13" borderId="3" xfId="0" applyNumberFormat="1" applyFont="1" applyFill="1" applyBorder="1" applyAlignment="1">
      <alignment horizontal="center" vertical="center" textRotation="90"/>
    </xf>
    <xf numFmtId="3" fontId="11" fillId="8" borderId="19" xfId="0" applyNumberFormat="1" applyFont="1" applyFill="1" applyBorder="1" applyAlignment="1">
      <alignment horizontal="center" vertical="center" textRotation="90"/>
    </xf>
    <xf numFmtId="3" fontId="11" fillId="3" borderId="3" xfId="0" applyNumberFormat="1" applyFont="1" applyFill="1" applyBorder="1" applyAlignment="1">
      <alignment horizontal="center" vertical="center" textRotation="90"/>
    </xf>
    <xf numFmtId="3" fontId="11" fillId="12" borderId="19" xfId="0" applyNumberFormat="1" applyFont="1" applyFill="1" applyBorder="1" applyAlignment="1">
      <alignment horizontal="center" vertical="center" textRotation="90"/>
    </xf>
    <xf numFmtId="3" fontId="11" fillId="12" borderId="1" xfId="0" applyNumberFormat="1" applyFont="1" applyFill="1" applyBorder="1" applyAlignment="1">
      <alignment horizontal="center" vertical="center" textRotation="90"/>
    </xf>
    <xf numFmtId="3" fontId="11" fillId="12" borderId="3" xfId="0" applyNumberFormat="1" applyFont="1" applyFill="1" applyBorder="1" applyAlignment="1">
      <alignment horizontal="center" vertical="center" textRotation="90"/>
    </xf>
    <xf numFmtId="3" fontId="13" fillId="6" borderId="17" xfId="0" applyNumberFormat="1" applyFont="1" applyFill="1" applyBorder="1" applyAlignment="1">
      <alignment horizontal="right" vertical="center"/>
    </xf>
    <xf numFmtId="1" fontId="13" fillId="7" borderId="17" xfId="2" applyNumberFormat="1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left"/>
    </xf>
    <xf numFmtId="164" fontId="11" fillId="0" borderId="28" xfId="0" applyNumberFormat="1" applyFont="1" applyFill="1" applyBorder="1"/>
    <xf numFmtId="167" fontId="11" fillId="0" borderId="66" xfId="0" applyNumberFormat="1" applyFont="1" applyFill="1" applyBorder="1"/>
    <xf numFmtId="0" fontId="13" fillId="0" borderId="118" xfId="0" applyFont="1" applyFill="1" applyBorder="1" applyAlignment="1">
      <alignment horizontal="center" vertical="center" wrapText="1"/>
    </xf>
    <xf numFmtId="0" fontId="13" fillId="0" borderId="162" xfId="0" applyFont="1" applyFill="1" applyBorder="1" applyAlignment="1">
      <alignment horizontal="center" vertical="center" wrapText="1"/>
    </xf>
    <xf numFmtId="0" fontId="11" fillId="3" borderId="28" xfId="0" quotePrefix="1" applyFont="1" applyFill="1" applyBorder="1" applyAlignment="1">
      <alignment horizontal="left" vertical="top"/>
    </xf>
    <xf numFmtId="164" fontId="11" fillId="3" borderId="28" xfId="0" applyNumberFormat="1" applyFont="1" applyFill="1" applyBorder="1" applyAlignment="1">
      <alignment vertical="center"/>
    </xf>
    <xf numFmtId="0" fontId="11" fillId="3" borderId="28" xfId="0" applyFont="1" applyFill="1" applyBorder="1"/>
    <xf numFmtId="167" fontId="11" fillId="3" borderId="66" xfId="0" applyNumberFormat="1" applyFont="1" applyFill="1" applyBorder="1"/>
    <xf numFmtId="0" fontId="13" fillId="0" borderId="163" xfId="0" applyFont="1" applyFill="1" applyBorder="1" applyAlignment="1">
      <alignment horizontal="center" vertical="center" wrapText="1"/>
    </xf>
    <xf numFmtId="0" fontId="11" fillId="0" borderId="164" xfId="0" quotePrefix="1" applyFont="1" applyFill="1" applyBorder="1" applyAlignment="1">
      <alignment horizontal="left" vertical="top"/>
    </xf>
    <xf numFmtId="164" fontId="11" fillId="0" borderId="164" xfId="0" applyNumberFormat="1" applyFont="1" applyFill="1" applyBorder="1" applyAlignment="1">
      <alignment vertical="center"/>
    </xf>
    <xf numFmtId="0" fontId="11" fillId="0" borderId="164" xfId="0" applyFont="1" applyFill="1" applyBorder="1"/>
    <xf numFmtId="167" fontId="11" fillId="0" borderId="165" xfId="0" applyNumberFormat="1" applyFont="1" applyFill="1" applyBorder="1"/>
    <xf numFmtId="169" fontId="11" fillId="0" borderId="57" xfId="2" applyNumberFormat="1" applyFont="1" applyBorder="1" applyAlignment="1">
      <alignment vertical="center"/>
    </xf>
    <xf numFmtId="0" fontId="13" fillId="8" borderId="1" xfId="0" quotePrefix="1" applyFont="1" applyFill="1" applyBorder="1" applyAlignment="1">
      <alignment horizontal="center" vertical="center"/>
    </xf>
    <xf numFmtId="0" fontId="11" fillId="8" borderId="20" xfId="0" quotePrefix="1" applyFont="1" applyFill="1" applyBorder="1" applyAlignment="1">
      <alignment horizontal="left" vertical="top"/>
    </xf>
    <xf numFmtId="0" fontId="11" fillId="8" borderId="4" xfId="0" quotePrefix="1" applyFont="1" applyFill="1" applyBorder="1" applyAlignment="1">
      <alignment horizontal="left" vertical="top"/>
    </xf>
    <xf numFmtId="3" fontId="11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166" fontId="11" fillId="2" borderId="2" xfId="0" applyNumberFormat="1" applyFont="1" applyFill="1" applyBorder="1" applyAlignment="1">
      <alignment horizontal="right" vertical="center"/>
    </xf>
    <xf numFmtId="0" fontId="11" fillId="0" borderId="139" xfId="0" applyFont="1" applyBorder="1" applyAlignment="1">
      <alignment horizontal="left"/>
    </xf>
    <xf numFmtId="0" fontId="11" fillId="0" borderId="64" xfId="0" applyFont="1" applyBorder="1" applyAlignment="1">
      <alignment horizontal="left"/>
    </xf>
    <xf numFmtId="0" fontId="11" fillId="2" borderId="0" xfId="0" quotePrefix="1" applyFont="1" applyFill="1" applyBorder="1" applyAlignment="1">
      <alignment horizontal="left" vertical="top"/>
    </xf>
    <xf numFmtId="0" fontId="13" fillId="7" borderId="4" xfId="0" applyFont="1" applyFill="1" applyBorder="1" applyAlignment="1">
      <alignment horizontal="left"/>
    </xf>
    <xf numFmtId="3" fontId="13" fillId="7" borderId="4" xfId="0" applyNumberFormat="1" applyFont="1" applyFill="1" applyBorder="1" applyAlignment="1">
      <alignment horizontal="right" vertical="center"/>
    </xf>
    <xf numFmtId="166" fontId="13" fillId="7" borderId="5" xfId="0" applyNumberFormat="1" applyFont="1" applyFill="1" applyBorder="1" applyAlignment="1">
      <alignment horizontal="right" vertical="center"/>
    </xf>
    <xf numFmtId="0" fontId="11" fillId="3" borderId="77" xfId="0" quotePrefix="1" applyFont="1" applyFill="1" applyBorder="1" applyAlignment="1">
      <alignment horizontal="left" vertical="top"/>
    </xf>
    <xf numFmtId="0" fontId="11" fillId="3" borderId="77" xfId="0" applyFont="1" applyFill="1" applyBorder="1" applyAlignment="1">
      <alignment horizontal="right" vertical="center"/>
    </xf>
    <xf numFmtId="0" fontId="19" fillId="0" borderId="20" xfId="0" applyFont="1" applyBorder="1"/>
    <xf numFmtId="0" fontId="11" fillId="0" borderId="30" xfId="0" applyFont="1" applyBorder="1" applyAlignment="1"/>
    <xf numFmtId="0" fontId="11" fillId="4" borderId="118" xfId="0" quotePrefix="1" applyFont="1" applyFill="1" applyBorder="1" applyAlignment="1">
      <alignment horizontal="right"/>
    </xf>
    <xf numFmtId="0" fontId="11" fillId="5" borderId="30" xfId="0" quotePrefix="1" applyFont="1" applyFill="1" applyBorder="1" applyAlignment="1">
      <alignment horizontal="right"/>
    </xf>
    <xf numFmtId="167" fontId="11" fillId="11" borderId="166" xfId="0" quotePrefix="1" applyNumberFormat="1" applyFont="1" applyFill="1" applyBorder="1" applyAlignment="1">
      <alignment horizontal="right" wrapText="1"/>
    </xf>
    <xf numFmtId="167" fontId="11" fillId="0" borderId="160" xfId="0" applyNumberFormat="1" applyFont="1" applyBorder="1"/>
    <xf numFmtId="166" fontId="11" fillId="3" borderId="167" xfId="0" applyNumberFormat="1" applyFont="1" applyFill="1" applyBorder="1" applyAlignment="1">
      <alignment horizontal="right" vertical="center"/>
    </xf>
    <xf numFmtId="0" fontId="11" fillId="3" borderId="21" xfId="0" applyFont="1" applyFill="1" applyBorder="1"/>
    <xf numFmtId="0" fontId="11" fillId="3" borderId="2" xfId="0" applyFont="1" applyFill="1" applyBorder="1"/>
    <xf numFmtId="3" fontId="11" fillId="0" borderId="49" xfId="0" applyNumberFormat="1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/>
    </xf>
    <xf numFmtId="3" fontId="11" fillId="3" borderId="168" xfId="0" applyNumberFormat="1" applyFont="1" applyFill="1" applyBorder="1" applyAlignment="1">
      <alignment horizontal="right" vertical="center"/>
    </xf>
    <xf numFmtId="3" fontId="11" fillId="3" borderId="169" xfId="0" applyNumberFormat="1" applyFont="1" applyFill="1" applyBorder="1" applyAlignment="1">
      <alignment horizontal="right" vertical="center"/>
    </xf>
    <xf numFmtId="3" fontId="11" fillId="7" borderId="170" xfId="0" applyNumberFormat="1" applyFont="1" applyFill="1" applyBorder="1" applyAlignment="1">
      <alignment horizontal="right" vertical="center"/>
    </xf>
    <xf numFmtId="3" fontId="11" fillId="0" borderId="171" xfId="0" applyNumberFormat="1" applyFont="1" applyFill="1" applyBorder="1" applyAlignment="1">
      <alignment horizontal="right" vertical="center"/>
    </xf>
    <xf numFmtId="3" fontId="11" fillId="0" borderId="172" xfId="0" applyNumberFormat="1" applyFont="1" applyFill="1" applyBorder="1" applyAlignment="1">
      <alignment horizontal="right" vertical="center"/>
    </xf>
    <xf numFmtId="3" fontId="11" fillId="0" borderId="173" xfId="0" applyNumberFormat="1" applyFont="1" applyFill="1" applyBorder="1" applyAlignment="1">
      <alignment horizontal="right" vertical="center"/>
    </xf>
    <xf numFmtId="3" fontId="11" fillId="0" borderId="146" xfId="0" applyNumberFormat="1" applyFont="1" applyBorder="1" applyAlignment="1">
      <alignment horizontal="right" vertical="center"/>
    </xf>
    <xf numFmtId="3" fontId="11" fillId="0" borderId="147" xfId="0" applyNumberFormat="1" applyFont="1" applyBorder="1" applyAlignment="1">
      <alignment horizontal="right" vertical="center"/>
    </xf>
    <xf numFmtId="3" fontId="11" fillId="0" borderId="123" xfId="0" applyNumberFormat="1" applyFont="1" applyBorder="1" applyAlignment="1">
      <alignment horizontal="right" vertical="center"/>
    </xf>
    <xf numFmtId="3" fontId="11" fillId="0" borderId="125" xfId="0" applyNumberFormat="1" applyFont="1" applyBorder="1" applyAlignment="1">
      <alignment horizontal="right" vertical="center"/>
    </xf>
    <xf numFmtId="3" fontId="11" fillId="7" borderId="173" xfId="0" applyNumberFormat="1" applyFont="1" applyFill="1" applyBorder="1" applyAlignment="1">
      <alignment horizontal="right" vertical="center"/>
    </xf>
    <xf numFmtId="3" fontId="11" fillId="2" borderId="78" xfId="0" applyNumberFormat="1" applyFont="1" applyFill="1" applyBorder="1" applyAlignment="1">
      <alignment horizontal="right" vertical="center"/>
    </xf>
    <xf numFmtId="3" fontId="11" fillId="2" borderId="124" xfId="0" applyNumberFormat="1" applyFont="1" applyFill="1" applyBorder="1" applyAlignment="1">
      <alignment horizontal="right" vertical="center"/>
    </xf>
    <xf numFmtId="165" fontId="16" fillId="4" borderId="174" xfId="0" applyNumberFormat="1" applyFont="1" applyFill="1" applyBorder="1" applyAlignment="1">
      <alignment horizontal="center" vertical="center"/>
    </xf>
    <xf numFmtId="165" fontId="16" fillId="5" borderId="175" xfId="0" applyNumberFormat="1" applyFont="1" applyFill="1" applyBorder="1" applyAlignment="1">
      <alignment horizontal="center" vertical="center"/>
    </xf>
    <xf numFmtId="165" fontId="16" fillId="3" borderId="176" xfId="0" applyNumberFormat="1" applyFont="1" applyFill="1" applyBorder="1" applyAlignment="1">
      <alignment horizontal="center" vertical="center"/>
    </xf>
    <xf numFmtId="0" fontId="21" fillId="0" borderId="0" xfId="0" quotePrefix="1" applyFont="1" applyFill="1" applyBorder="1" applyAlignment="1">
      <alignment vertical="center"/>
    </xf>
    <xf numFmtId="0" fontId="13" fillId="0" borderId="0" xfId="0" quotePrefix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 vertical="center"/>
    </xf>
    <xf numFmtId="165" fontId="16" fillId="2" borderId="84" xfId="0" applyNumberFormat="1" applyFont="1" applyFill="1" applyBorder="1" applyAlignment="1">
      <alignment horizontal="right" vertical="center"/>
    </xf>
    <xf numFmtId="3" fontId="11" fillId="2" borderId="2" xfId="0" applyNumberFormat="1" applyFont="1" applyFill="1" applyBorder="1" applyAlignment="1">
      <alignment horizontal="right" vertical="center"/>
    </xf>
    <xf numFmtId="3" fontId="11" fillId="2" borderId="22" xfId="0" applyNumberFormat="1" applyFont="1" applyFill="1" applyBorder="1" applyAlignment="1">
      <alignment vertical="center"/>
    </xf>
    <xf numFmtId="3" fontId="11" fillId="2" borderId="91" xfId="0" applyNumberFormat="1" applyFont="1" applyFill="1" applyBorder="1" applyAlignment="1">
      <alignment vertical="center"/>
    </xf>
    <xf numFmtId="3" fontId="11" fillId="2" borderId="93" xfId="0" applyNumberFormat="1" applyFont="1" applyFill="1" applyBorder="1" applyAlignment="1">
      <alignment vertical="center"/>
    </xf>
    <xf numFmtId="0" fontId="13" fillId="0" borderId="6" xfId="0" applyFont="1" applyBorder="1" applyAlignment="1">
      <alignment wrapText="1"/>
    </xf>
    <xf numFmtId="1" fontId="11" fillId="12" borderId="0" xfId="2" applyNumberFormat="1" applyFont="1" applyFill="1" applyBorder="1" applyAlignment="1">
      <alignment horizontal="left" vertical="center"/>
    </xf>
    <xf numFmtId="9" fontId="11" fillId="2" borderId="0" xfId="1" applyFont="1" applyFill="1" applyBorder="1" applyAlignment="1">
      <alignment vertical="center"/>
    </xf>
    <xf numFmtId="9" fontId="11" fillId="2" borderId="2" xfId="1" applyFont="1" applyFill="1" applyBorder="1" applyAlignment="1">
      <alignment vertical="center"/>
    </xf>
    <xf numFmtId="1" fontId="11" fillId="0" borderId="0" xfId="0" applyNumberFormat="1" applyFont="1" applyBorder="1" applyAlignment="1">
      <alignment horizontal="left" vertical="center"/>
    </xf>
    <xf numFmtId="9" fontId="11" fillId="0" borderId="4" xfId="1" applyFont="1" applyBorder="1"/>
    <xf numFmtId="0" fontId="11" fillId="0" borderId="4" xfId="0" applyFont="1" applyBorder="1" applyAlignment="1">
      <alignment horizontal="left"/>
    </xf>
    <xf numFmtId="9" fontId="11" fillId="9" borderId="5" xfId="1" applyFont="1" applyFill="1" applyBorder="1"/>
    <xf numFmtId="9" fontId="11" fillId="0" borderId="5" xfId="1" applyFont="1" applyBorder="1"/>
    <xf numFmtId="0" fontId="11" fillId="2" borderId="0" xfId="0" applyFont="1" applyFill="1" applyBorder="1"/>
    <xf numFmtId="9" fontId="11" fillId="2" borderId="0" xfId="1" applyFont="1" applyFill="1" applyBorder="1"/>
    <xf numFmtId="9" fontId="11" fillId="2" borderId="2" xfId="1" applyFont="1" applyFill="1" applyBorder="1"/>
    <xf numFmtId="0" fontId="11" fillId="9" borderId="0" xfId="0" applyFont="1" applyFill="1" applyBorder="1" applyAlignment="1">
      <alignment horizontal="left"/>
    </xf>
    <xf numFmtId="9" fontId="11" fillId="9" borderId="0" xfId="1" applyFont="1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CE6F1"/>
      <color rgb="FFCC3300"/>
      <color rgb="FF5C66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13"/>
  <sheetViews>
    <sheetView tabSelected="1" zoomScaleNormal="100" workbookViewId="0">
      <selection activeCell="A12" sqref="A12"/>
    </sheetView>
  </sheetViews>
  <sheetFormatPr defaultRowHeight="15" x14ac:dyDescent="0.25"/>
  <cols>
    <col min="1" max="1" width="10.140625" customWidth="1"/>
    <col min="2" max="2" width="14.28515625" customWidth="1"/>
    <col min="3" max="3" width="14.140625" customWidth="1"/>
    <col min="4" max="4" width="19.85546875" customWidth="1"/>
    <col min="5" max="5" width="20.140625" customWidth="1"/>
    <col min="6" max="6" width="25.7109375" customWidth="1"/>
  </cols>
  <sheetData>
    <row r="1" spans="1:9" s="72" customFormat="1" ht="21.75" thickBot="1" x14ac:dyDescent="0.4">
      <c r="A1" s="821" t="s">
        <v>583</v>
      </c>
      <c r="B1" s="821"/>
      <c r="C1" s="821"/>
      <c r="D1" s="821"/>
      <c r="E1" s="821"/>
      <c r="F1" s="821"/>
      <c r="G1" s="821"/>
      <c r="H1" s="821"/>
    </row>
    <row r="2" spans="1:9" ht="15" customHeight="1" x14ac:dyDescent="0.25">
      <c r="A2" s="580" t="s">
        <v>111</v>
      </c>
      <c r="B2" s="581" t="s">
        <v>40</v>
      </c>
      <c r="C2" s="581" t="s">
        <v>41</v>
      </c>
      <c r="D2" s="581" t="s">
        <v>42</v>
      </c>
      <c r="E2" s="581" t="s">
        <v>43</v>
      </c>
      <c r="F2" s="581" t="s">
        <v>39</v>
      </c>
      <c r="G2" s="581" t="s">
        <v>515</v>
      </c>
      <c r="H2" s="582" t="s">
        <v>9</v>
      </c>
    </row>
    <row r="3" spans="1:9" x14ac:dyDescent="0.25">
      <c r="A3" s="781">
        <v>2010</v>
      </c>
      <c r="B3" s="778">
        <v>14432</v>
      </c>
      <c r="C3" s="778">
        <v>5193</v>
      </c>
      <c r="D3" s="777">
        <v>104</v>
      </c>
      <c r="E3" s="777">
        <v>9</v>
      </c>
      <c r="F3" s="778">
        <v>2834</v>
      </c>
      <c r="G3" s="777">
        <v>408</v>
      </c>
      <c r="H3" s="782">
        <f>SUM(B3:G3)</f>
        <v>22980</v>
      </c>
      <c r="I3" s="696"/>
    </row>
    <row r="4" spans="1:9" x14ac:dyDescent="0.25">
      <c r="A4" s="783">
        <v>2011</v>
      </c>
      <c r="B4" s="780">
        <v>14763</v>
      </c>
      <c r="C4" s="780">
        <v>4512</v>
      </c>
      <c r="D4" s="779">
        <v>97</v>
      </c>
      <c r="E4" s="779">
        <v>33</v>
      </c>
      <c r="F4" s="780">
        <v>3020</v>
      </c>
      <c r="G4" s="779">
        <v>389</v>
      </c>
      <c r="H4" s="784">
        <f t="shared" ref="H4:H10" si="0">SUM(B4:G4)</f>
        <v>22814</v>
      </c>
      <c r="I4" s="696"/>
    </row>
    <row r="5" spans="1:9" x14ac:dyDescent="0.25">
      <c r="A5" s="781">
        <v>2012</v>
      </c>
      <c r="B5" s="778">
        <v>14498</v>
      </c>
      <c r="C5" s="778">
        <v>4183</v>
      </c>
      <c r="D5" s="777">
        <v>77</v>
      </c>
      <c r="E5" s="777">
        <v>34</v>
      </c>
      <c r="F5" s="778">
        <v>2832</v>
      </c>
      <c r="G5" s="777">
        <v>385</v>
      </c>
      <c r="H5" s="782">
        <f t="shared" si="0"/>
        <v>22009</v>
      </c>
      <c r="I5" s="696"/>
    </row>
    <row r="6" spans="1:9" x14ac:dyDescent="0.25">
      <c r="A6" s="783">
        <v>2013</v>
      </c>
      <c r="B6" s="780">
        <v>13630</v>
      </c>
      <c r="C6" s="780">
        <v>3916</v>
      </c>
      <c r="D6" s="779">
        <v>150</v>
      </c>
      <c r="E6" s="779">
        <v>4</v>
      </c>
      <c r="F6" s="780">
        <v>2441</v>
      </c>
      <c r="G6" s="779">
        <v>410</v>
      </c>
      <c r="H6" s="784">
        <f t="shared" si="0"/>
        <v>20551</v>
      </c>
      <c r="I6" s="696"/>
    </row>
    <row r="7" spans="1:9" x14ac:dyDescent="0.25">
      <c r="A7" s="781">
        <v>2014</v>
      </c>
      <c r="B7" s="778">
        <v>13747</v>
      </c>
      <c r="C7" s="778">
        <v>3792</v>
      </c>
      <c r="D7" s="777">
        <v>244</v>
      </c>
      <c r="E7" s="777">
        <v>1</v>
      </c>
      <c r="F7" s="778">
        <v>2282</v>
      </c>
      <c r="G7" s="777">
        <v>412</v>
      </c>
      <c r="H7" s="782">
        <f t="shared" si="0"/>
        <v>20478</v>
      </c>
      <c r="I7" s="696"/>
    </row>
    <row r="8" spans="1:9" x14ac:dyDescent="0.25">
      <c r="A8" s="783">
        <v>2015</v>
      </c>
      <c r="B8" s="780">
        <v>14001</v>
      </c>
      <c r="C8" s="780">
        <v>3914</v>
      </c>
      <c r="D8" s="779">
        <v>139</v>
      </c>
      <c r="E8" s="779">
        <v>0</v>
      </c>
      <c r="F8" s="780">
        <v>2241</v>
      </c>
      <c r="G8" s="779">
        <v>383</v>
      </c>
      <c r="H8" s="784">
        <f t="shared" si="0"/>
        <v>20678</v>
      </c>
      <c r="I8" s="696"/>
    </row>
    <row r="9" spans="1:9" s="72" customFormat="1" x14ac:dyDescent="0.25">
      <c r="A9" s="781">
        <v>2016</v>
      </c>
      <c r="B9" s="778">
        <v>13898</v>
      </c>
      <c r="C9" s="778">
        <v>3815</v>
      </c>
      <c r="D9" s="777">
        <v>118</v>
      </c>
      <c r="E9" s="777">
        <v>0</v>
      </c>
      <c r="F9" s="778">
        <v>1983</v>
      </c>
      <c r="G9" s="777">
        <v>365</v>
      </c>
      <c r="H9" s="782">
        <f t="shared" si="0"/>
        <v>20179</v>
      </c>
      <c r="I9" s="696"/>
    </row>
    <row r="10" spans="1:9" s="72" customFormat="1" x14ac:dyDescent="0.25">
      <c r="A10" s="785">
        <v>2017</v>
      </c>
      <c r="B10" s="776">
        <v>14080</v>
      </c>
      <c r="C10" s="776">
        <v>3604</v>
      </c>
      <c r="D10" s="775">
        <v>282</v>
      </c>
      <c r="E10" s="775">
        <v>0</v>
      </c>
      <c r="F10" s="776">
        <v>1691</v>
      </c>
      <c r="G10" s="775">
        <v>343</v>
      </c>
      <c r="H10" s="784">
        <f t="shared" si="0"/>
        <v>20000</v>
      </c>
      <c r="I10" s="696"/>
    </row>
    <row r="11" spans="1:9" s="72" customFormat="1" x14ac:dyDescent="0.25">
      <c r="A11" s="781">
        <v>2018</v>
      </c>
      <c r="B11" s="778">
        <v>14177</v>
      </c>
      <c r="C11" s="778">
        <v>3799</v>
      </c>
      <c r="D11" s="777">
        <v>135</v>
      </c>
      <c r="E11" s="777">
        <v>19</v>
      </c>
      <c r="F11" s="778">
        <v>1551</v>
      </c>
      <c r="G11" s="777">
        <v>322</v>
      </c>
      <c r="H11" s="782">
        <f>SUM(B11:G11)</f>
        <v>20003</v>
      </c>
      <c r="I11" s="696"/>
    </row>
    <row r="12" spans="1:9" s="72" customFormat="1" ht="15.75" thickBot="1" x14ac:dyDescent="0.3">
      <c r="A12" s="814">
        <v>2019</v>
      </c>
      <c r="B12" s="815">
        <v>14227</v>
      </c>
      <c r="C12" s="815">
        <v>3871</v>
      </c>
      <c r="D12" s="816">
        <v>211</v>
      </c>
      <c r="E12" s="816">
        <v>23</v>
      </c>
      <c r="F12" s="815">
        <v>1583</v>
      </c>
      <c r="G12" s="816">
        <v>308</v>
      </c>
      <c r="H12" s="817">
        <f>SUM(B12:G12)</f>
        <v>20223</v>
      </c>
      <c r="I12" s="696"/>
    </row>
    <row r="13" spans="1:9" x14ac:dyDescent="0.25">
      <c r="A13" s="819" t="s">
        <v>516</v>
      </c>
      <c r="B13" s="820"/>
      <c r="C13" s="820"/>
      <c r="D13" s="820"/>
      <c r="E13" s="820"/>
      <c r="F13" s="820"/>
      <c r="G13" s="820"/>
      <c r="H13" s="820"/>
    </row>
  </sheetData>
  <mergeCells count="2">
    <mergeCell ref="A13:H13"/>
    <mergeCell ref="A1:H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F61"/>
  <sheetViews>
    <sheetView zoomScaleNormal="100" workbookViewId="0">
      <selection activeCell="D51" sqref="D51"/>
    </sheetView>
  </sheetViews>
  <sheetFormatPr defaultRowHeight="15" x14ac:dyDescent="0.25"/>
  <cols>
    <col min="1" max="1" width="22.7109375" style="343" bestFit="1" customWidth="1"/>
    <col min="2" max="2" width="14.28515625" style="86" customWidth="1"/>
    <col min="3" max="5" width="12.7109375" style="86" customWidth="1"/>
    <col min="6" max="6" width="3" style="43" customWidth="1"/>
    <col min="7" max="7" width="6.5703125" style="2" customWidth="1"/>
    <col min="8" max="8" width="7.5703125" style="2" bestFit="1" customWidth="1"/>
    <col min="9" max="9" width="11.140625" style="2" bestFit="1" customWidth="1"/>
    <col min="10" max="10" width="3" style="2" customWidth="1"/>
    <col min="11" max="11" width="5.5703125" style="2" bestFit="1" customWidth="1"/>
    <col min="12" max="12" width="7.5703125" style="2" bestFit="1" customWidth="1"/>
    <col min="13" max="13" width="11.140625" style="2" bestFit="1" customWidth="1"/>
    <col min="14" max="16384" width="9.140625" style="2"/>
  </cols>
  <sheetData>
    <row r="1" spans="1:6" ht="16.5" thickBot="1" x14ac:dyDescent="0.3">
      <c r="A1" s="836" t="s">
        <v>565</v>
      </c>
      <c r="B1" s="836"/>
      <c r="C1" s="836"/>
      <c r="D1" s="836"/>
      <c r="E1" s="836"/>
      <c r="F1" s="2"/>
    </row>
    <row r="2" spans="1:6" x14ac:dyDescent="0.25">
      <c r="A2" s="290"/>
      <c r="B2" s="645" t="s">
        <v>193</v>
      </c>
      <c r="C2" s="646" t="s">
        <v>3</v>
      </c>
      <c r="D2" s="647" t="s">
        <v>10</v>
      </c>
      <c r="E2" s="738" t="s">
        <v>11</v>
      </c>
      <c r="F2" s="2"/>
    </row>
    <row r="3" spans="1:6" x14ac:dyDescent="0.25">
      <c r="A3" s="880" t="s">
        <v>122</v>
      </c>
      <c r="B3" s="735" t="s">
        <v>156</v>
      </c>
      <c r="C3" s="735">
        <v>14</v>
      </c>
      <c r="D3" s="736">
        <v>3</v>
      </c>
      <c r="E3" s="737">
        <f>SUM(C3:D3)</f>
        <v>17</v>
      </c>
      <c r="F3" s="2"/>
    </row>
    <row r="4" spans="1:6" x14ac:dyDescent="0.25">
      <c r="A4" s="881"/>
      <c r="B4" s="372" t="s">
        <v>157</v>
      </c>
      <c r="C4" s="372">
        <v>158</v>
      </c>
      <c r="D4" s="609">
        <v>18</v>
      </c>
      <c r="E4" s="731">
        <f>SUM(C4:D4)</f>
        <v>176</v>
      </c>
      <c r="F4" s="2"/>
    </row>
    <row r="5" spans="1:6" x14ac:dyDescent="0.25">
      <c r="A5" s="881"/>
      <c r="B5" s="373" t="s">
        <v>158</v>
      </c>
      <c r="C5" s="373">
        <v>579</v>
      </c>
      <c r="D5" s="610">
        <v>74</v>
      </c>
      <c r="E5" s="730">
        <f t="shared" ref="E5:E56" si="0">SUM(C5:D5)</f>
        <v>653</v>
      </c>
      <c r="F5" s="2"/>
    </row>
    <row r="6" spans="1:6" x14ac:dyDescent="0.25">
      <c r="A6" s="881"/>
      <c r="B6" s="372" t="s">
        <v>159</v>
      </c>
      <c r="C6" s="372">
        <v>1560</v>
      </c>
      <c r="D6" s="609">
        <v>337</v>
      </c>
      <c r="E6" s="731">
        <f t="shared" si="0"/>
        <v>1897</v>
      </c>
      <c r="F6" s="2"/>
    </row>
    <row r="7" spans="1:6" x14ac:dyDescent="0.25">
      <c r="A7" s="881"/>
      <c r="B7" s="373" t="s">
        <v>160</v>
      </c>
      <c r="C7" s="373">
        <v>1596</v>
      </c>
      <c r="D7" s="610">
        <v>305</v>
      </c>
      <c r="E7" s="730">
        <f t="shared" si="0"/>
        <v>1901</v>
      </c>
      <c r="F7" s="2"/>
    </row>
    <row r="8" spans="1:6" x14ac:dyDescent="0.25">
      <c r="A8" s="881"/>
      <c r="B8" s="372" t="s">
        <v>190</v>
      </c>
      <c r="C8" s="372">
        <v>704</v>
      </c>
      <c r="D8" s="609">
        <v>175</v>
      </c>
      <c r="E8" s="731">
        <f t="shared" si="0"/>
        <v>879</v>
      </c>
      <c r="F8" s="2"/>
    </row>
    <row r="9" spans="1:6" x14ac:dyDescent="0.25">
      <c r="A9" s="881"/>
      <c r="B9" s="373" t="s">
        <v>484</v>
      </c>
      <c r="C9" s="373">
        <v>25</v>
      </c>
      <c r="D9" s="610">
        <v>2</v>
      </c>
      <c r="E9" s="730">
        <f t="shared" si="0"/>
        <v>27</v>
      </c>
      <c r="F9" s="2"/>
    </row>
    <row r="10" spans="1:6" x14ac:dyDescent="0.25">
      <c r="A10" s="881"/>
      <c r="B10" s="372" t="s">
        <v>472</v>
      </c>
      <c r="C10" s="372">
        <v>148</v>
      </c>
      <c r="D10" s="609">
        <v>19</v>
      </c>
      <c r="E10" s="731">
        <f t="shared" si="0"/>
        <v>167</v>
      </c>
      <c r="F10" s="2"/>
    </row>
    <row r="11" spans="1:6" x14ac:dyDescent="0.25">
      <c r="A11" s="881"/>
      <c r="B11" s="373" t="s">
        <v>434</v>
      </c>
      <c r="C11" s="373">
        <v>155</v>
      </c>
      <c r="D11" s="610">
        <v>47</v>
      </c>
      <c r="E11" s="730">
        <f t="shared" si="0"/>
        <v>202</v>
      </c>
      <c r="F11" s="2"/>
    </row>
    <row r="12" spans="1:6" x14ac:dyDescent="0.25">
      <c r="A12" s="881"/>
      <c r="B12" s="372" t="s">
        <v>435</v>
      </c>
      <c r="C12" s="372">
        <v>346</v>
      </c>
      <c r="D12" s="609">
        <v>127</v>
      </c>
      <c r="E12" s="731">
        <f t="shared" si="0"/>
        <v>473</v>
      </c>
      <c r="F12" s="2"/>
    </row>
    <row r="13" spans="1:6" x14ac:dyDescent="0.25">
      <c r="A13" s="881"/>
      <c r="B13" s="373" t="s">
        <v>273</v>
      </c>
      <c r="C13" s="373">
        <v>6</v>
      </c>
      <c r="D13" s="610">
        <v>0</v>
      </c>
      <c r="E13" s="730">
        <f t="shared" si="0"/>
        <v>6</v>
      </c>
      <c r="F13" s="2"/>
    </row>
    <row r="14" spans="1:6" x14ac:dyDescent="0.25">
      <c r="A14" s="881"/>
      <c r="B14" s="372" t="s">
        <v>272</v>
      </c>
      <c r="C14" s="372">
        <v>33</v>
      </c>
      <c r="D14" s="609">
        <v>1</v>
      </c>
      <c r="E14" s="732">
        <f t="shared" si="0"/>
        <v>34</v>
      </c>
      <c r="F14" s="2"/>
    </row>
    <row r="15" spans="1:6" x14ac:dyDescent="0.25">
      <c r="A15" s="884"/>
      <c r="B15" s="83" t="s">
        <v>192</v>
      </c>
      <c r="C15" s="83">
        <v>118</v>
      </c>
      <c r="D15" s="733">
        <v>1</v>
      </c>
      <c r="E15" s="978">
        <f t="shared" si="0"/>
        <v>119</v>
      </c>
      <c r="F15" s="2"/>
    </row>
    <row r="16" spans="1:6" x14ac:dyDescent="0.25">
      <c r="A16" s="880" t="s">
        <v>290</v>
      </c>
      <c r="B16" s="974" t="s">
        <v>156</v>
      </c>
      <c r="C16" s="974">
        <v>2</v>
      </c>
      <c r="D16" s="975">
        <v>0</v>
      </c>
      <c r="E16" s="734">
        <f t="shared" si="0"/>
        <v>2</v>
      </c>
      <c r="F16" s="2"/>
    </row>
    <row r="17" spans="1:6" x14ac:dyDescent="0.25">
      <c r="A17" s="881"/>
      <c r="B17" s="373" t="s">
        <v>157</v>
      </c>
      <c r="C17" s="373">
        <v>27</v>
      </c>
      <c r="D17" s="610">
        <v>4</v>
      </c>
      <c r="E17" s="730">
        <f t="shared" si="0"/>
        <v>31</v>
      </c>
      <c r="F17" s="2"/>
    </row>
    <row r="18" spans="1:6" x14ac:dyDescent="0.25">
      <c r="A18" s="881"/>
      <c r="B18" s="372" t="s">
        <v>158</v>
      </c>
      <c r="C18" s="372">
        <v>293</v>
      </c>
      <c r="D18" s="609">
        <v>42</v>
      </c>
      <c r="E18" s="731">
        <f t="shared" si="0"/>
        <v>335</v>
      </c>
      <c r="F18" s="2"/>
    </row>
    <row r="19" spans="1:6" x14ac:dyDescent="0.25">
      <c r="A19" s="881"/>
      <c r="B19" s="373" t="s">
        <v>159</v>
      </c>
      <c r="C19" s="373">
        <v>606</v>
      </c>
      <c r="D19" s="610">
        <v>104</v>
      </c>
      <c r="E19" s="730">
        <f t="shared" si="0"/>
        <v>710</v>
      </c>
      <c r="F19" s="2"/>
    </row>
    <row r="20" spans="1:6" x14ac:dyDescent="0.25">
      <c r="A20" s="881"/>
      <c r="B20" s="372" t="s">
        <v>160</v>
      </c>
      <c r="C20" s="372">
        <v>538</v>
      </c>
      <c r="D20" s="609">
        <v>65</v>
      </c>
      <c r="E20" s="731">
        <f t="shared" si="0"/>
        <v>603</v>
      </c>
      <c r="F20" s="2"/>
    </row>
    <row r="21" spans="1:6" x14ac:dyDescent="0.25">
      <c r="A21" s="881"/>
      <c r="B21" s="373" t="s">
        <v>190</v>
      </c>
      <c r="C21" s="373">
        <v>183</v>
      </c>
      <c r="D21" s="610">
        <v>28</v>
      </c>
      <c r="E21" s="730">
        <f t="shared" si="0"/>
        <v>211</v>
      </c>
      <c r="F21" s="2"/>
    </row>
    <row r="22" spans="1:6" x14ac:dyDescent="0.25">
      <c r="A22" s="881"/>
      <c r="B22" s="372" t="s">
        <v>472</v>
      </c>
      <c r="C22" s="372">
        <v>7</v>
      </c>
      <c r="D22" s="609">
        <v>0</v>
      </c>
      <c r="E22" s="731">
        <f t="shared" si="0"/>
        <v>7</v>
      </c>
      <c r="F22" s="2"/>
    </row>
    <row r="23" spans="1:6" x14ac:dyDescent="0.25">
      <c r="A23" s="881"/>
      <c r="B23" s="373" t="s">
        <v>434</v>
      </c>
      <c r="C23" s="373">
        <v>17</v>
      </c>
      <c r="D23" s="610">
        <v>1</v>
      </c>
      <c r="E23" s="730">
        <f t="shared" si="0"/>
        <v>18</v>
      </c>
      <c r="F23" s="2"/>
    </row>
    <row r="24" spans="1:6" x14ac:dyDescent="0.25">
      <c r="A24" s="881"/>
      <c r="B24" s="372" t="s">
        <v>435</v>
      </c>
      <c r="C24" s="372">
        <v>75</v>
      </c>
      <c r="D24" s="609">
        <v>21</v>
      </c>
      <c r="E24" s="731">
        <f t="shared" si="0"/>
        <v>96</v>
      </c>
      <c r="F24" s="2"/>
    </row>
    <row r="25" spans="1:6" x14ac:dyDescent="0.25">
      <c r="A25" s="881"/>
      <c r="B25" s="373" t="s">
        <v>273</v>
      </c>
      <c r="C25" s="373">
        <v>2</v>
      </c>
      <c r="D25" s="610">
        <v>0</v>
      </c>
      <c r="E25" s="730">
        <f t="shared" si="0"/>
        <v>2</v>
      </c>
      <c r="F25" s="2"/>
    </row>
    <row r="26" spans="1:6" x14ac:dyDescent="0.25">
      <c r="A26" s="881"/>
      <c r="B26" s="372" t="s">
        <v>272</v>
      </c>
      <c r="C26" s="372">
        <v>13</v>
      </c>
      <c r="D26" s="609">
        <v>1</v>
      </c>
      <c r="E26" s="732">
        <f t="shared" si="0"/>
        <v>14</v>
      </c>
      <c r="F26" s="2"/>
    </row>
    <row r="27" spans="1:6" ht="15" customHeight="1" x14ac:dyDescent="0.25">
      <c r="A27" s="884"/>
      <c r="B27" s="608" t="s">
        <v>192</v>
      </c>
      <c r="C27" s="608">
        <v>32</v>
      </c>
      <c r="D27" s="612">
        <v>2</v>
      </c>
      <c r="E27" s="978">
        <f t="shared" si="0"/>
        <v>34</v>
      </c>
      <c r="F27" s="2"/>
    </row>
    <row r="28" spans="1:6" ht="15" customHeight="1" x14ac:dyDescent="0.25">
      <c r="A28" s="882" t="s">
        <v>464</v>
      </c>
      <c r="B28" s="974" t="s">
        <v>156</v>
      </c>
      <c r="C28" s="974">
        <v>1</v>
      </c>
      <c r="D28" s="975">
        <v>0</v>
      </c>
      <c r="E28" s="734">
        <f t="shared" si="0"/>
        <v>1</v>
      </c>
      <c r="F28" s="2"/>
    </row>
    <row r="29" spans="1:6" x14ac:dyDescent="0.25">
      <c r="A29" s="883"/>
      <c r="B29" s="373" t="s">
        <v>157</v>
      </c>
      <c r="C29" s="373">
        <v>17</v>
      </c>
      <c r="D29" s="610">
        <v>1</v>
      </c>
      <c r="E29" s="730">
        <f t="shared" si="0"/>
        <v>18</v>
      </c>
      <c r="F29" s="2"/>
    </row>
    <row r="30" spans="1:6" x14ac:dyDescent="0.25">
      <c r="A30" s="883"/>
      <c r="B30" s="372" t="s">
        <v>158</v>
      </c>
      <c r="C30" s="372">
        <v>242</v>
      </c>
      <c r="D30" s="609">
        <v>35</v>
      </c>
      <c r="E30" s="731">
        <f t="shared" si="0"/>
        <v>277</v>
      </c>
      <c r="F30" s="2"/>
    </row>
    <row r="31" spans="1:6" x14ac:dyDescent="0.25">
      <c r="A31" s="883"/>
      <c r="B31" s="373" t="s">
        <v>159</v>
      </c>
      <c r="C31" s="373">
        <v>450</v>
      </c>
      <c r="D31" s="610">
        <v>70</v>
      </c>
      <c r="E31" s="730">
        <f t="shared" si="0"/>
        <v>520</v>
      </c>
      <c r="F31" s="2"/>
    </row>
    <row r="32" spans="1:6" x14ac:dyDescent="0.25">
      <c r="A32" s="883"/>
      <c r="B32" s="372" t="s">
        <v>160</v>
      </c>
      <c r="C32" s="372">
        <v>256</v>
      </c>
      <c r="D32" s="609">
        <v>31</v>
      </c>
      <c r="E32" s="731">
        <f t="shared" si="0"/>
        <v>287</v>
      </c>
      <c r="F32" s="2"/>
    </row>
    <row r="33" spans="1:6" x14ac:dyDescent="0.25">
      <c r="A33" s="883"/>
      <c r="B33" s="373" t="s">
        <v>190</v>
      </c>
      <c r="C33" s="373">
        <v>32</v>
      </c>
      <c r="D33" s="610">
        <v>12</v>
      </c>
      <c r="E33" s="730">
        <f t="shared" si="0"/>
        <v>44</v>
      </c>
      <c r="F33" s="2"/>
    </row>
    <row r="34" spans="1:6" x14ac:dyDescent="0.25">
      <c r="A34" s="883"/>
      <c r="B34" s="372" t="s">
        <v>484</v>
      </c>
      <c r="C34" s="372">
        <v>1</v>
      </c>
      <c r="D34" s="609">
        <v>0</v>
      </c>
      <c r="E34" s="731">
        <f t="shared" si="0"/>
        <v>1</v>
      </c>
      <c r="F34" s="2"/>
    </row>
    <row r="35" spans="1:6" x14ac:dyDescent="0.25">
      <c r="A35" s="883"/>
      <c r="B35" s="373" t="s">
        <v>472</v>
      </c>
      <c r="C35" s="373">
        <v>7</v>
      </c>
      <c r="D35" s="610">
        <v>0</v>
      </c>
      <c r="E35" s="730">
        <f t="shared" si="0"/>
        <v>7</v>
      </c>
      <c r="F35" s="2"/>
    </row>
    <row r="36" spans="1:6" x14ac:dyDescent="0.25">
      <c r="A36" s="883"/>
      <c r="B36" s="372" t="s">
        <v>434</v>
      </c>
      <c r="C36" s="372">
        <v>6</v>
      </c>
      <c r="D36" s="609">
        <v>1</v>
      </c>
      <c r="E36" s="731">
        <f t="shared" si="0"/>
        <v>7</v>
      </c>
      <c r="F36" s="2"/>
    </row>
    <row r="37" spans="1:6" x14ac:dyDescent="0.25">
      <c r="A37" s="883"/>
      <c r="B37" s="373" t="s">
        <v>435</v>
      </c>
      <c r="C37" s="373">
        <v>18</v>
      </c>
      <c r="D37" s="610">
        <v>3</v>
      </c>
      <c r="E37" s="730">
        <f t="shared" si="0"/>
        <v>21</v>
      </c>
      <c r="F37" s="2"/>
    </row>
    <row r="38" spans="1:6" x14ac:dyDescent="0.25">
      <c r="A38" s="883"/>
      <c r="B38" s="372" t="s">
        <v>273</v>
      </c>
      <c r="C38" s="372">
        <v>3</v>
      </c>
      <c r="D38" s="609">
        <v>0</v>
      </c>
      <c r="E38" s="732">
        <f t="shared" si="0"/>
        <v>3</v>
      </c>
      <c r="F38" s="2"/>
    </row>
    <row r="39" spans="1:6" x14ac:dyDescent="0.25">
      <c r="A39" s="883"/>
      <c r="B39" s="373" t="s">
        <v>272</v>
      </c>
      <c r="C39" s="373">
        <v>14</v>
      </c>
      <c r="D39" s="610">
        <v>1</v>
      </c>
      <c r="E39" s="730">
        <f t="shared" si="0"/>
        <v>15</v>
      </c>
      <c r="F39" s="2"/>
    </row>
    <row r="40" spans="1:6" x14ac:dyDescent="0.25">
      <c r="A40" s="966"/>
      <c r="B40" s="976" t="s">
        <v>192</v>
      </c>
      <c r="C40" s="976">
        <v>3</v>
      </c>
      <c r="D40" s="977">
        <v>0</v>
      </c>
      <c r="E40" s="732">
        <f t="shared" si="0"/>
        <v>3</v>
      </c>
      <c r="F40" s="2"/>
    </row>
    <row r="41" spans="1:6" x14ac:dyDescent="0.25">
      <c r="A41" s="880" t="s">
        <v>291</v>
      </c>
      <c r="B41" s="735" t="s">
        <v>157</v>
      </c>
      <c r="C41" s="735">
        <v>1</v>
      </c>
      <c r="D41" s="736">
        <v>0</v>
      </c>
      <c r="E41" s="737">
        <f t="shared" si="0"/>
        <v>1</v>
      </c>
      <c r="F41" s="2"/>
    </row>
    <row r="42" spans="1:6" s="47" customFormat="1" x14ac:dyDescent="0.25">
      <c r="A42" s="881"/>
      <c r="B42" s="372" t="s">
        <v>158</v>
      </c>
      <c r="C42" s="372">
        <v>2</v>
      </c>
      <c r="D42" s="609">
        <v>1</v>
      </c>
      <c r="E42" s="731">
        <f t="shared" si="0"/>
        <v>3</v>
      </c>
      <c r="F42" s="24"/>
    </row>
    <row r="43" spans="1:6" x14ac:dyDescent="0.25">
      <c r="A43" s="881"/>
      <c r="B43" s="373" t="s">
        <v>159</v>
      </c>
      <c r="C43" s="373">
        <v>8</v>
      </c>
      <c r="D43" s="610">
        <v>6</v>
      </c>
      <c r="E43" s="730">
        <f t="shared" si="0"/>
        <v>14</v>
      </c>
      <c r="F43" s="18"/>
    </row>
    <row r="44" spans="1:6" x14ac:dyDescent="0.25">
      <c r="A44" s="881"/>
      <c r="B44" s="372" t="s">
        <v>160</v>
      </c>
      <c r="C44" s="372">
        <v>5</v>
      </c>
      <c r="D44" s="609">
        <v>1</v>
      </c>
      <c r="E44" s="731">
        <f t="shared" si="0"/>
        <v>6</v>
      </c>
      <c r="F44" s="18"/>
    </row>
    <row r="45" spans="1:6" x14ac:dyDescent="0.25">
      <c r="A45" s="881"/>
      <c r="B45" s="373" t="s">
        <v>434</v>
      </c>
      <c r="C45" s="373">
        <v>1</v>
      </c>
      <c r="D45" s="610">
        <v>0</v>
      </c>
      <c r="E45" s="730">
        <f t="shared" si="0"/>
        <v>1</v>
      </c>
      <c r="F45" s="18"/>
    </row>
    <row r="46" spans="1:6" x14ac:dyDescent="0.25">
      <c r="A46" s="881"/>
      <c r="B46" s="374" t="s">
        <v>272</v>
      </c>
      <c r="C46" s="374">
        <v>1</v>
      </c>
      <c r="D46" s="611">
        <v>0</v>
      </c>
      <c r="E46" s="731">
        <f t="shared" si="0"/>
        <v>1</v>
      </c>
      <c r="F46" s="18"/>
    </row>
    <row r="47" spans="1:6" x14ac:dyDescent="0.25">
      <c r="A47" s="881"/>
      <c r="B47" s="608" t="s">
        <v>192</v>
      </c>
      <c r="C47" s="608">
        <v>5</v>
      </c>
      <c r="D47" s="612">
        <v>0</v>
      </c>
      <c r="E47" s="978">
        <f t="shared" si="0"/>
        <v>5</v>
      </c>
      <c r="F47" s="24"/>
    </row>
    <row r="48" spans="1:6" x14ac:dyDescent="0.25">
      <c r="A48" s="877" t="s">
        <v>292</v>
      </c>
      <c r="B48" s="974" t="s">
        <v>157</v>
      </c>
      <c r="C48" s="974">
        <v>1</v>
      </c>
      <c r="D48" s="975">
        <v>1</v>
      </c>
      <c r="E48" s="734">
        <f t="shared" si="0"/>
        <v>2</v>
      </c>
      <c r="F48" s="24"/>
    </row>
    <row r="49" spans="1:6" x14ac:dyDescent="0.25">
      <c r="A49" s="878"/>
      <c r="B49" s="373" t="s">
        <v>158</v>
      </c>
      <c r="C49" s="373">
        <v>2</v>
      </c>
      <c r="D49" s="610">
        <v>0</v>
      </c>
      <c r="E49" s="730">
        <f t="shared" si="0"/>
        <v>2</v>
      </c>
      <c r="F49" s="24"/>
    </row>
    <row r="50" spans="1:6" x14ac:dyDescent="0.25">
      <c r="A50" s="878"/>
      <c r="B50" s="372" t="s">
        <v>159</v>
      </c>
      <c r="C50" s="372">
        <v>13</v>
      </c>
      <c r="D50" s="609">
        <v>2</v>
      </c>
      <c r="E50" s="731">
        <f t="shared" si="0"/>
        <v>15</v>
      </c>
      <c r="F50" s="24"/>
    </row>
    <row r="51" spans="1:6" s="343" customFormat="1" x14ac:dyDescent="0.25">
      <c r="A51" s="878"/>
      <c r="B51" s="373" t="s">
        <v>190</v>
      </c>
      <c r="C51" s="373">
        <v>1</v>
      </c>
      <c r="D51" s="610">
        <v>0</v>
      </c>
      <c r="E51" s="730">
        <f t="shared" si="0"/>
        <v>1</v>
      </c>
      <c r="F51" s="24"/>
    </row>
    <row r="52" spans="1:6" x14ac:dyDescent="0.25">
      <c r="A52" s="967"/>
      <c r="B52" s="971" t="s">
        <v>472</v>
      </c>
      <c r="C52" s="971">
        <v>1</v>
      </c>
      <c r="D52" s="972">
        <v>0</v>
      </c>
      <c r="E52" s="973">
        <f t="shared" si="0"/>
        <v>1</v>
      </c>
      <c r="F52" s="24"/>
    </row>
    <row r="53" spans="1:6" x14ac:dyDescent="0.25">
      <c r="A53" s="878" t="s">
        <v>106</v>
      </c>
      <c r="B53" s="968" t="s">
        <v>158</v>
      </c>
      <c r="C53" s="968">
        <v>3</v>
      </c>
      <c r="D53" s="969">
        <v>0</v>
      </c>
      <c r="E53" s="970">
        <f t="shared" si="0"/>
        <v>3</v>
      </c>
      <c r="F53" s="18"/>
    </row>
    <row r="54" spans="1:6" x14ac:dyDescent="0.25">
      <c r="A54" s="878"/>
      <c r="B54" s="979" t="s">
        <v>159</v>
      </c>
      <c r="C54" s="979">
        <v>21</v>
      </c>
      <c r="D54" s="980">
        <v>1</v>
      </c>
      <c r="E54" s="731">
        <f t="shared" si="0"/>
        <v>22</v>
      </c>
    </row>
    <row r="55" spans="1:6" x14ac:dyDescent="0.25">
      <c r="A55" s="878"/>
      <c r="B55" s="373" t="s">
        <v>190</v>
      </c>
      <c r="C55" s="373">
        <v>1</v>
      </c>
      <c r="D55" s="610">
        <v>0</v>
      </c>
      <c r="E55" s="730">
        <f t="shared" si="0"/>
        <v>1</v>
      </c>
    </row>
    <row r="56" spans="1:6" ht="15.75" thickBot="1" x14ac:dyDescent="0.3">
      <c r="A56" s="879"/>
      <c r="B56" s="979" t="s">
        <v>472</v>
      </c>
      <c r="C56" s="979">
        <v>1</v>
      </c>
      <c r="D56" s="980">
        <v>0</v>
      </c>
      <c r="E56" s="731">
        <f t="shared" si="0"/>
        <v>1</v>
      </c>
    </row>
    <row r="57" spans="1:6" ht="16.5" thickTop="1" thickBot="1" x14ac:dyDescent="0.3">
      <c r="A57" s="364" t="s">
        <v>11</v>
      </c>
      <c r="B57" s="375"/>
      <c r="C57" s="387">
        <f>SUM(C3:C56)</f>
        <v>8354</v>
      </c>
      <c r="D57" s="387">
        <f>SUM(D3:D56)</f>
        <v>1543</v>
      </c>
      <c r="E57" s="739">
        <f>SUM(E3:E56)</f>
        <v>9897</v>
      </c>
    </row>
    <row r="58" spans="1:6" x14ac:dyDescent="0.25">
      <c r="B58" s="234"/>
      <c r="C58" s="234"/>
      <c r="D58" s="234"/>
    </row>
    <row r="59" spans="1:6" x14ac:dyDescent="0.25">
      <c r="B59" s="234"/>
      <c r="C59" s="234"/>
      <c r="D59" s="234"/>
    </row>
    <row r="60" spans="1:6" x14ac:dyDescent="0.25">
      <c r="B60" s="234"/>
      <c r="C60" s="234"/>
      <c r="D60" s="234"/>
    </row>
    <row r="61" spans="1:6" x14ac:dyDescent="0.25">
      <c r="B61" s="234"/>
      <c r="C61" s="234"/>
      <c r="D61" s="234"/>
    </row>
  </sheetData>
  <mergeCells count="7">
    <mergeCell ref="A1:E1"/>
    <mergeCell ref="A3:A15"/>
    <mergeCell ref="A16:A27"/>
    <mergeCell ref="A28:A40"/>
    <mergeCell ref="A41:A47"/>
    <mergeCell ref="A48:A52"/>
    <mergeCell ref="A53:A56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Q68"/>
  <sheetViews>
    <sheetView workbookViewId="0">
      <selection activeCell="M8" sqref="M8:P8"/>
    </sheetView>
  </sheetViews>
  <sheetFormatPr defaultRowHeight="15" x14ac:dyDescent="0.25"/>
  <cols>
    <col min="1" max="1" width="38.5703125" style="351" bestFit="1" customWidth="1"/>
    <col min="2" max="4" width="11.7109375" style="86" customWidth="1"/>
    <col min="5" max="5" width="3" style="86" customWidth="1"/>
    <col min="6" max="6" width="24.5703125" style="351" bestFit="1" customWidth="1"/>
    <col min="7" max="7" width="11.7109375" style="86" customWidth="1"/>
    <col min="8" max="8" width="18.5703125" style="86" customWidth="1"/>
    <col min="9" max="10" width="11.7109375" style="86" customWidth="1"/>
    <col min="11" max="11" width="3" style="86" customWidth="1"/>
    <col min="12" max="12" width="11.7109375" style="86" customWidth="1"/>
    <col min="13" max="15" width="18.5703125" style="86" customWidth="1"/>
    <col min="16" max="16" width="11.28515625" style="86" bestFit="1" customWidth="1"/>
    <col min="17" max="17" width="11.28515625" style="43" bestFit="1" customWidth="1"/>
    <col min="18" max="16384" width="9.140625" style="43"/>
  </cols>
  <sheetData>
    <row r="1" spans="1:16" s="343" customFormat="1" ht="21" x14ac:dyDescent="0.35">
      <c r="A1" s="825" t="s">
        <v>528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</row>
    <row r="2" spans="1:16" s="343" customFormat="1" ht="15.75" customHeight="1" x14ac:dyDescent="0.35">
      <c r="A2" s="798"/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813"/>
      <c r="P2" s="798"/>
    </row>
    <row r="3" spans="1:16" ht="15.75" customHeight="1" thickBot="1" x14ac:dyDescent="0.3">
      <c r="A3" s="864" t="s">
        <v>541</v>
      </c>
      <c r="B3" s="864"/>
      <c r="C3" s="864"/>
      <c r="D3" s="864"/>
      <c r="E3" s="741"/>
      <c r="F3" s="864" t="s">
        <v>533</v>
      </c>
      <c r="G3" s="864"/>
      <c r="H3" s="864"/>
      <c r="I3" s="864"/>
      <c r="J3" s="864"/>
      <c r="L3" s="864" t="s">
        <v>424</v>
      </c>
      <c r="M3" s="864"/>
      <c r="N3" s="864"/>
      <c r="O3" s="864"/>
      <c r="P3" s="864"/>
    </row>
    <row r="4" spans="1:16" ht="15.75" customHeight="1" x14ac:dyDescent="0.25">
      <c r="A4" s="294" t="s">
        <v>389</v>
      </c>
      <c r="B4" s="380" t="s">
        <v>3</v>
      </c>
      <c r="C4" s="277" t="s">
        <v>10</v>
      </c>
      <c r="D4" s="278" t="s">
        <v>11</v>
      </c>
      <c r="E4" s="231"/>
      <c r="F4" s="294" t="s">
        <v>389</v>
      </c>
      <c r="G4" s="272" t="s">
        <v>274</v>
      </c>
      <c r="H4" s="272" t="s">
        <v>275</v>
      </c>
      <c r="I4" s="272" t="s">
        <v>106</v>
      </c>
      <c r="J4" s="278" t="s">
        <v>11</v>
      </c>
      <c r="L4" s="379"/>
      <c r="M4" s="295" t="s">
        <v>274</v>
      </c>
      <c r="N4" s="295" t="s">
        <v>275</v>
      </c>
      <c r="O4" s="295" t="s">
        <v>106</v>
      </c>
      <c r="P4" s="278" t="s">
        <v>11</v>
      </c>
    </row>
    <row r="5" spans="1:16" ht="15.75" customHeight="1" x14ac:dyDescent="0.25">
      <c r="A5" s="191" t="s">
        <v>156</v>
      </c>
      <c r="B5" s="83">
        <v>17</v>
      </c>
      <c r="C5" s="83">
        <v>3</v>
      </c>
      <c r="D5" s="263">
        <f>SUM(B5:C5)</f>
        <v>20</v>
      </c>
      <c r="E5" s="69"/>
      <c r="F5" s="191" t="s">
        <v>156</v>
      </c>
      <c r="G5" s="83">
        <v>9</v>
      </c>
      <c r="H5" s="83">
        <v>0</v>
      </c>
      <c r="I5" s="83">
        <v>11</v>
      </c>
      <c r="J5" s="263">
        <f>SUM(G5:I5)</f>
        <v>20</v>
      </c>
      <c r="L5" s="390" t="s">
        <v>3</v>
      </c>
      <c r="M5" s="391">
        <v>38.200000000000003</v>
      </c>
      <c r="N5" s="391">
        <v>38.5</v>
      </c>
      <c r="O5" s="981">
        <v>46.3</v>
      </c>
      <c r="P5" s="389">
        <v>38.299999999999997</v>
      </c>
    </row>
    <row r="6" spans="1:16" ht="15.75" customHeight="1" thickBot="1" x14ac:dyDescent="0.3">
      <c r="A6" s="193" t="s">
        <v>157</v>
      </c>
      <c r="B6" s="89">
        <v>204</v>
      </c>
      <c r="C6" s="89">
        <v>24</v>
      </c>
      <c r="D6" s="275">
        <f>SUM(B6:C6)</f>
        <v>228</v>
      </c>
      <c r="E6" s="69"/>
      <c r="F6" s="193" t="s">
        <v>157</v>
      </c>
      <c r="G6" s="89">
        <v>201</v>
      </c>
      <c r="H6" s="89">
        <v>15</v>
      </c>
      <c r="I6" s="89">
        <v>12</v>
      </c>
      <c r="J6" s="607">
        <f t="shared" ref="J6:J17" si="0">SUM(G6:I6)</f>
        <v>228</v>
      </c>
      <c r="L6" s="392" t="s">
        <v>10</v>
      </c>
      <c r="M6" s="393">
        <v>35.9</v>
      </c>
      <c r="N6" s="393">
        <v>37.5</v>
      </c>
      <c r="O6" s="982">
        <v>42.7</v>
      </c>
      <c r="P6" s="987">
        <v>36.1</v>
      </c>
    </row>
    <row r="7" spans="1:16" x14ac:dyDescent="0.25">
      <c r="A7" s="191" t="s">
        <v>158</v>
      </c>
      <c r="B7" s="83">
        <v>1121</v>
      </c>
      <c r="C7" s="83">
        <v>152</v>
      </c>
      <c r="D7" s="263">
        <f t="shared" ref="D7:D18" si="1">SUM(B7:C7)</f>
        <v>1273</v>
      </c>
      <c r="E7" s="69"/>
      <c r="F7" s="191" t="s">
        <v>158</v>
      </c>
      <c r="G7" s="83">
        <v>1099</v>
      </c>
      <c r="H7" s="83">
        <v>149</v>
      </c>
      <c r="I7" s="83">
        <v>25</v>
      </c>
      <c r="J7" s="263">
        <f t="shared" si="0"/>
        <v>1273</v>
      </c>
    </row>
    <row r="8" spans="1:16" ht="16.5" thickBot="1" x14ac:dyDescent="0.3">
      <c r="A8" s="193" t="s">
        <v>159</v>
      </c>
      <c r="B8" s="89">
        <v>2643</v>
      </c>
      <c r="C8" s="89">
        <v>519</v>
      </c>
      <c r="D8" s="275">
        <f t="shared" si="1"/>
        <v>3162</v>
      </c>
      <c r="E8" s="69"/>
      <c r="F8" s="193" t="s">
        <v>159</v>
      </c>
      <c r="G8" s="89">
        <v>2694</v>
      </c>
      <c r="H8" s="89">
        <v>452</v>
      </c>
      <c r="I8" s="89">
        <v>32</v>
      </c>
      <c r="J8" s="607">
        <f t="shared" si="0"/>
        <v>3178</v>
      </c>
      <c r="L8" s="984"/>
      <c r="M8" s="840" t="s">
        <v>423</v>
      </c>
      <c r="N8" s="840"/>
      <c r="O8" s="840"/>
      <c r="P8" s="840"/>
    </row>
    <row r="9" spans="1:16" x14ac:dyDescent="0.25">
      <c r="A9" s="191" t="s">
        <v>160</v>
      </c>
      <c r="B9" s="83">
        <v>2396</v>
      </c>
      <c r="C9" s="83">
        <v>402</v>
      </c>
      <c r="D9" s="263">
        <f t="shared" si="1"/>
        <v>2798</v>
      </c>
      <c r="E9" s="69"/>
      <c r="F9" s="191" t="s">
        <v>160</v>
      </c>
      <c r="G9" s="83">
        <v>2425</v>
      </c>
      <c r="H9" s="83">
        <v>358</v>
      </c>
      <c r="I9" s="83">
        <v>15</v>
      </c>
      <c r="J9" s="263">
        <f t="shared" si="0"/>
        <v>2798</v>
      </c>
      <c r="L9" s="985"/>
      <c r="M9" s="379" t="s">
        <v>274</v>
      </c>
      <c r="N9" s="295" t="s">
        <v>275</v>
      </c>
      <c r="O9" s="295" t="s">
        <v>106</v>
      </c>
      <c r="P9" s="278" t="s">
        <v>11</v>
      </c>
    </row>
    <row r="10" spans="1:16" ht="15.75" thickBot="1" x14ac:dyDescent="0.3">
      <c r="A10" s="193" t="s">
        <v>190</v>
      </c>
      <c r="B10" s="89">
        <v>920</v>
      </c>
      <c r="C10" s="89">
        <v>215</v>
      </c>
      <c r="D10" s="275">
        <f t="shared" si="1"/>
        <v>1135</v>
      </c>
      <c r="E10" s="69"/>
      <c r="F10" s="650" t="s">
        <v>190</v>
      </c>
      <c r="G10" s="606">
        <v>994</v>
      </c>
      <c r="H10" s="606">
        <v>136</v>
      </c>
      <c r="I10" s="606">
        <v>5</v>
      </c>
      <c r="J10" s="607">
        <f t="shared" si="0"/>
        <v>1135</v>
      </c>
      <c r="L10" s="986"/>
      <c r="M10" s="652">
        <v>36</v>
      </c>
      <c r="N10" s="653">
        <v>36.9</v>
      </c>
      <c r="O10" s="983">
        <v>43</v>
      </c>
      <c r="P10" s="654">
        <v>36.200000000000003</v>
      </c>
    </row>
    <row r="11" spans="1:16" x14ac:dyDescent="0.25">
      <c r="A11" s="191" t="s">
        <v>484</v>
      </c>
      <c r="B11" s="83">
        <v>163</v>
      </c>
      <c r="C11" s="83">
        <v>19</v>
      </c>
      <c r="D11" s="263">
        <f t="shared" si="1"/>
        <v>182</v>
      </c>
      <c r="E11" s="69"/>
      <c r="F11" s="191" t="s">
        <v>484</v>
      </c>
      <c r="G11" s="83">
        <v>27</v>
      </c>
      <c r="H11" s="83">
        <v>0</v>
      </c>
      <c r="I11" s="83">
        <v>1</v>
      </c>
      <c r="J11" s="263">
        <f t="shared" si="0"/>
        <v>28</v>
      </c>
      <c r="L11" s="197"/>
    </row>
    <row r="12" spans="1:16" x14ac:dyDescent="0.25">
      <c r="A12" s="193" t="s">
        <v>472</v>
      </c>
      <c r="B12" s="89">
        <v>179</v>
      </c>
      <c r="C12" s="89">
        <v>49</v>
      </c>
      <c r="D12" s="275">
        <f t="shared" si="1"/>
        <v>228</v>
      </c>
      <c r="E12" s="69"/>
      <c r="F12" s="193" t="s">
        <v>472</v>
      </c>
      <c r="G12" s="89">
        <v>178</v>
      </c>
      <c r="H12" s="89">
        <v>2</v>
      </c>
      <c r="I12" s="89">
        <v>2</v>
      </c>
      <c r="J12" s="607">
        <f t="shared" si="0"/>
        <v>182</v>
      </c>
    </row>
    <row r="13" spans="1:16" x14ac:dyDescent="0.25">
      <c r="A13" s="191" t="s">
        <v>434</v>
      </c>
      <c r="B13" s="83">
        <v>439</v>
      </c>
      <c r="C13" s="83">
        <v>151</v>
      </c>
      <c r="D13" s="263">
        <f t="shared" si="1"/>
        <v>590</v>
      </c>
      <c r="E13" s="69"/>
      <c r="F13" s="191" t="s">
        <v>434</v>
      </c>
      <c r="G13" s="83">
        <v>210</v>
      </c>
      <c r="H13" s="83">
        <v>13</v>
      </c>
      <c r="I13" s="83">
        <v>5</v>
      </c>
      <c r="J13" s="263">
        <f t="shared" si="0"/>
        <v>228</v>
      </c>
    </row>
    <row r="14" spans="1:16" x14ac:dyDescent="0.25">
      <c r="A14" s="193" t="s">
        <v>435</v>
      </c>
      <c r="B14" s="89">
        <v>61</v>
      </c>
      <c r="C14" s="89">
        <v>3</v>
      </c>
      <c r="D14" s="275">
        <f t="shared" si="1"/>
        <v>64</v>
      </c>
      <c r="E14" s="89"/>
      <c r="F14" s="193" t="s">
        <v>435</v>
      </c>
      <c r="G14" s="89">
        <v>528</v>
      </c>
      <c r="H14" s="89">
        <v>61</v>
      </c>
      <c r="I14" s="89">
        <v>1</v>
      </c>
      <c r="J14" s="607">
        <f t="shared" si="0"/>
        <v>590</v>
      </c>
    </row>
    <row r="15" spans="1:16" x14ac:dyDescent="0.25">
      <c r="A15" s="191" t="s">
        <v>272</v>
      </c>
      <c r="B15" s="83">
        <v>11</v>
      </c>
      <c r="C15" s="83">
        <v>0</v>
      </c>
      <c r="D15" s="263">
        <f t="shared" si="1"/>
        <v>11</v>
      </c>
      <c r="F15" s="191" t="s">
        <v>273</v>
      </c>
      <c r="G15" s="83">
        <v>10</v>
      </c>
      <c r="H15" s="83">
        <v>0</v>
      </c>
      <c r="I15" s="83">
        <v>1</v>
      </c>
      <c r="J15" s="263">
        <f t="shared" si="0"/>
        <v>11</v>
      </c>
      <c r="M15" s="344"/>
    </row>
    <row r="16" spans="1:16" x14ac:dyDescent="0.25">
      <c r="A16" s="193" t="s">
        <v>273</v>
      </c>
      <c r="B16" s="89">
        <v>159</v>
      </c>
      <c r="C16" s="89">
        <v>3</v>
      </c>
      <c r="D16" s="275">
        <f t="shared" si="1"/>
        <v>162</v>
      </c>
      <c r="E16" s="69"/>
      <c r="F16" s="650" t="s">
        <v>272</v>
      </c>
      <c r="G16" s="606">
        <v>49</v>
      </c>
      <c r="H16" s="606">
        <v>9</v>
      </c>
      <c r="I16" s="606">
        <v>6</v>
      </c>
      <c r="J16" s="607">
        <f t="shared" si="0"/>
        <v>64</v>
      </c>
    </row>
    <row r="17" spans="1:17" ht="15.75" thickBot="1" x14ac:dyDescent="0.3">
      <c r="A17" s="191" t="s">
        <v>192</v>
      </c>
      <c r="B17" s="83">
        <v>15</v>
      </c>
      <c r="C17" s="83">
        <v>1</v>
      </c>
      <c r="D17" s="263">
        <f t="shared" si="1"/>
        <v>16</v>
      </c>
      <c r="E17" s="69"/>
      <c r="F17" s="191" t="s">
        <v>192</v>
      </c>
      <c r="G17" s="83">
        <v>145</v>
      </c>
      <c r="H17" s="83">
        <v>0</v>
      </c>
      <c r="I17" s="83">
        <v>17</v>
      </c>
      <c r="J17" s="263">
        <f t="shared" si="0"/>
        <v>162</v>
      </c>
    </row>
    <row r="18" spans="1:17" ht="16.5" thickTop="1" thickBot="1" x14ac:dyDescent="0.3">
      <c r="A18" s="193" t="s">
        <v>106</v>
      </c>
      <c r="B18" s="89">
        <v>26</v>
      </c>
      <c r="C18" s="89">
        <v>2</v>
      </c>
      <c r="D18" s="275">
        <f t="shared" si="1"/>
        <v>28</v>
      </c>
      <c r="E18" s="69"/>
      <c r="F18" s="364" t="s">
        <v>11</v>
      </c>
      <c r="G18" s="387">
        <f>SUM(G5:G17)</f>
        <v>8569</v>
      </c>
      <c r="H18" s="387">
        <f t="shared" ref="H18:J18" si="2">SUM(H5:H17)</f>
        <v>1195</v>
      </c>
      <c r="I18" s="387">
        <f t="shared" si="2"/>
        <v>133</v>
      </c>
      <c r="J18" s="388">
        <f t="shared" si="2"/>
        <v>9897</v>
      </c>
    </row>
    <row r="19" spans="1:17" ht="16.5" thickTop="1" thickBot="1" x14ac:dyDescent="0.3">
      <c r="A19" s="364" t="s">
        <v>11</v>
      </c>
      <c r="B19" s="387">
        <f>SUM(B5:B18)</f>
        <v>8354</v>
      </c>
      <c r="C19" s="387">
        <f t="shared" ref="C19:D19" si="3">SUM(C5:C18)</f>
        <v>1543</v>
      </c>
      <c r="D19" s="388">
        <f t="shared" si="3"/>
        <v>9897</v>
      </c>
      <c r="E19" s="69"/>
      <c r="F19" s="342"/>
      <c r="G19" s="89"/>
      <c r="H19" s="89"/>
      <c r="I19" s="89"/>
      <c r="J19" s="89"/>
    </row>
    <row r="20" spans="1:17" ht="16.5" thickBot="1" x14ac:dyDescent="0.3">
      <c r="A20" s="648"/>
      <c r="B20" s="649"/>
      <c r="C20" s="649"/>
      <c r="D20" s="649"/>
      <c r="E20" s="89"/>
      <c r="F20" s="835" t="s">
        <v>534</v>
      </c>
      <c r="G20" s="835"/>
      <c r="H20" s="835"/>
      <c r="I20" s="835"/>
      <c r="J20" s="835"/>
    </row>
    <row r="21" spans="1:17" ht="16.5" thickBot="1" x14ac:dyDescent="0.3">
      <c r="A21" s="837" t="s">
        <v>538</v>
      </c>
      <c r="B21" s="837"/>
      <c r="C21" s="837"/>
      <c r="D21" s="837"/>
      <c r="F21" s="294" t="s">
        <v>44</v>
      </c>
      <c r="G21" s="272" t="s">
        <v>274</v>
      </c>
      <c r="H21" s="272" t="s">
        <v>275</v>
      </c>
      <c r="I21" s="272" t="s">
        <v>106</v>
      </c>
      <c r="J21" s="278" t="s">
        <v>11</v>
      </c>
    </row>
    <row r="22" spans="1:17" x14ac:dyDescent="0.25">
      <c r="A22" s="294" t="s">
        <v>44</v>
      </c>
      <c r="B22" s="380" t="s">
        <v>3</v>
      </c>
      <c r="C22" s="277" t="s">
        <v>10</v>
      </c>
      <c r="D22" s="278" t="s">
        <v>11</v>
      </c>
      <c r="E22" s="69"/>
      <c r="F22" s="191" t="s">
        <v>13</v>
      </c>
      <c r="G22" s="83">
        <v>4233</v>
      </c>
      <c r="H22" s="83">
        <v>554</v>
      </c>
      <c r="I22" s="83">
        <v>59</v>
      </c>
      <c r="J22" s="263">
        <f>SUM(G22:I22)</f>
        <v>4846</v>
      </c>
    </row>
    <row r="23" spans="1:17" x14ac:dyDescent="0.25">
      <c r="A23" s="191" t="s">
        <v>13</v>
      </c>
      <c r="B23" s="83">
        <v>4040</v>
      </c>
      <c r="C23" s="83">
        <v>806</v>
      </c>
      <c r="D23" s="263">
        <f>SUM(B23:C23)</f>
        <v>4846</v>
      </c>
      <c r="E23" s="69"/>
      <c r="F23" s="193" t="s">
        <v>189</v>
      </c>
      <c r="G23" s="89">
        <v>2741</v>
      </c>
      <c r="H23" s="89">
        <v>345</v>
      </c>
      <c r="I23" s="89">
        <v>43</v>
      </c>
      <c r="J23" s="607">
        <f t="shared" ref="J23:J26" si="4">SUM(G23:I23)</f>
        <v>3129</v>
      </c>
    </row>
    <row r="24" spans="1:17" x14ac:dyDescent="0.25">
      <c r="A24" s="193" t="s">
        <v>189</v>
      </c>
      <c r="B24" s="89">
        <v>2621</v>
      </c>
      <c r="C24" s="89">
        <v>508</v>
      </c>
      <c r="D24" s="275">
        <f>SUM(B24:C24)</f>
        <v>3129</v>
      </c>
      <c r="E24" s="69"/>
      <c r="F24" s="191" t="s">
        <v>15</v>
      </c>
      <c r="G24" s="83">
        <v>1199</v>
      </c>
      <c r="H24" s="83">
        <v>215</v>
      </c>
      <c r="I24" s="83">
        <v>26</v>
      </c>
      <c r="J24" s="263">
        <f t="shared" si="4"/>
        <v>1440</v>
      </c>
    </row>
    <row r="25" spans="1:17" x14ac:dyDescent="0.25">
      <c r="A25" s="191" t="s">
        <v>15</v>
      </c>
      <c r="B25" s="83">
        <v>1295</v>
      </c>
      <c r="C25" s="83">
        <v>145</v>
      </c>
      <c r="D25" s="263">
        <f t="shared" ref="D25:D27" si="5">SUM(B25:C25)</f>
        <v>1440</v>
      </c>
      <c r="E25" s="69"/>
      <c r="F25" s="193" t="s">
        <v>16</v>
      </c>
      <c r="G25" s="89">
        <v>308</v>
      </c>
      <c r="H25" s="89">
        <v>74</v>
      </c>
      <c r="I25" s="89">
        <v>4</v>
      </c>
      <c r="J25" s="607">
        <f t="shared" si="4"/>
        <v>386</v>
      </c>
    </row>
    <row r="26" spans="1:17" ht="15.75" thickBot="1" x14ac:dyDescent="0.3">
      <c r="A26" s="193" t="s">
        <v>16</v>
      </c>
      <c r="B26" s="89">
        <v>318</v>
      </c>
      <c r="C26" s="89">
        <v>68</v>
      </c>
      <c r="D26" s="275">
        <f t="shared" si="5"/>
        <v>386</v>
      </c>
      <c r="E26" s="89"/>
      <c r="F26" s="191" t="s">
        <v>17</v>
      </c>
      <c r="G26" s="83">
        <v>88</v>
      </c>
      <c r="H26" s="83">
        <v>7</v>
      </c>
      <c r="I26" s="83">
        <v>1</v>
      </c>
      <c r="J26" s="740">
        <f t="shared" si="4"/>
        <v>96</v>
      </c>
    </row>
    <row r="27" spans="1:17" ht="16.5" thickTop="1" thickBot="1" x14ac:dyDescent="0.3">
      <c r="A27" s="191" t="s">
        <v>17</v>
      </c>
      <c r="B27" s="83">
        <v>80</v>
      </c>
      <c r="C27" s="83">
        <v>16</v>
      </c>
      <c r="D27" s="740">
        <f t="shared" si="5"/>
        <v>96</v>
      </c>
      <c r="E27" s="87"/>
      <c r="F27" s="364" t="s">
        <v>11</v>
      </c>
      <c r="G27" s="387">
        <f>SUM(G22:G26)</f>
        <v>8569</v>
      </c>
      <c r="H27" s="387">
        <f t="shared" ref="H27:J27" si="6">SUM(H22:H26)</f>
        <v>1195</v>
      </c>
      <c r="I27" s="387">
        <f t="shared" si="6"/>
        <v>133</v>
      </c>
      <c r="J27" s="388">
        <f t="shared" si="6"/>
        <v>9897</v>
      </c>
    </row>
    <row r="28" spans="1:17" ht="16.5" thickTop="1" thickBot="1" x14ac:dyDescent="0.3">
      <c r="A28" s="364" t="s">
        <v>11</v>
      </c>
      <c r="B28" s="387">
        <f>SUM(B23:B27)</f>
        <v>8354</v>
      </c>
      <c r="C28" s="387">
        <f t="shared" ref="C28:D28" si="7">SUM(C23:C27)</f>
        <v>1543</v>
      </c>
      <c r="D28" s="388">
        <f t="shared" si="7"/>
        <v>9897</v>
      </c>
      <c r="E28" s="89"/>
      <c r="F28" s="651"/>
      <c r="G28" s="606"/>
      <c r="H28" s="606"/>
      <c r="I28" s="606"/>
      <c r="J28" s="606"/>
    </row>
    <row r="29" spans="1:17" ht="16.5" thickBot="1" x14ac:dyDescent="0.3">
      <c r="A29" s="648"/>
      <c r="B29" s="649"/>
      <c r="C29" s="649"/>
      <c r="D29" s="649"/>
      <c r="E29" s="89"/>
      <c r="F29" s="864" t="s">
        <v>535</v>
      </c>
      <c r="G29" s="864"/>
      <c r="H29" s="864"/>
      <c r="I29" s="864"/>
      <c r="J29" s="864"/>
    </row>
    <row r="30" spans="1:17" ht="16.5" thickBot="1" x14ac:dyDescent="0.3">
      <c r="A30" s="868" t="s">
        <v>539</v>
      </c>
      <c r="B30" s="868"/>
      <c r="C30" s="868"/>
      <c r="D30" s="868"/>
      <c r="E30" s="89"/>
      <c r="F30" s="294" t="s">
        <v>419</v>
      </c>
      <c r="G30" s="272" t="s">
        <v>274</v>
      </c>
      <c r="H30" s="272" t="s">
        <v>275</v>
      </c>
      <c r="I30" s="272" t="s">
        <v>106</v>
      </c>
      <c r="J30" s="278" t="s">
        <v>11</v>
      </c>
      <c r="Q30" s="42"/>
    </row>
    <row r="31" spans="1:17" x14ac:dyDescent="0.25">
      <c r="A31" s="294" t="s">
        <v>513</v>
      </c>
      <c r="B31" s="380" t="s">
        <v>3</v>
      </c>
      <c r="C31" s="277" t="s">
        <v>10</v>
      </c>
      <c r="D31" s="278" t="s">
        <v>11</v>
      </c>
      <c r="E31" s="89"/>
      <c r="F31" s="191" t="s">
        <v>414</v>
      </c>
      <c r="G31" s="83">
        <v>9</v>
      </c>
      <c r="H31" s="83">
        <v>1</v>
      </c>
      <c r="I31" s="83">
        <v>2</v>
      </c>
      <c r="J31" s="263">
        <f>SUM(G31:I31)</f>
        <v>12</v>
      </c>
      <c r="Q31" s="36"/>
    </row>
    <row r="32" spans="1:17" x14ac:dyDescent="0.25">
      <c r="A32" s="191" t="s">
        <v>174</v>
      </c>
      <c r="B32" s="83">
        <v>5442</v>
      </c>
      <c r="C32" s="83">
        <v>1109</v>
      </c>
      <c r="D32" s="263">
        <f>SUM(B32:C32)</f>
        <v>6551</v>
      </c>
      <c r="E32" s="89"/>
      <c r="F32" s="193" t="s">
        <v>415</v>
      </c>
      <c r="G32" s="89">
        <v>7</v>
      </c>
      <c r="H32" s="89">
        <v>0</v>
      </c>
      <c r="I32" s="89">
        <v>1</v>
      </c>
      <c r="J32" s="607">
        <f t="shared" ref="J32:J35" si="8">SUM(G32:I32)</f>
        <v>8</v>
      </c>
    </row>
    <row r="33" spans="1:17" x14ac:dyDescent="0.25">
      <c r="A33" s="193" t="s">
        <v>420</v>
      </c>
      <c r="B33" s="89">
        <v>1795</v>
      </c>
      <c r="C33" s="89">
        <v>268</v>
      </c>
      <c r="D33" s="275">
        <f>SUM(B33:C33)</f>
        <v>2063</v>
      </c>
      <c r="E33" s="89"/>
      <c r="F33" s="191" t="s">
        <v>416</v>
      </c>
      <c r="G33" s="83">
        <v>51</v>
      </c>
      <c r="H33" s="83">
        <v>8</v>
      </c>
      <c r="I33" s="83">
        <v>6</v>
      </c>
      <c r="J33" s="263">
        <f t="shared" si="8"/>
        <v>65</v>
      </c>
    </row>
    <row r="34" spans="1:17" x14ac:dyDescent="0.25">
      <c r="A34" s="191" t="s">
        <v>436</v>
      </c>
      <c r="B34" s="83">
        <v>1050</v>
      </c>
      <c r="C34" s="83">
        <v>154</v>
      </c>
      <c r="D34" s="263">
        <f t="shared" ref="D34:D43" si="9">SUM(B34:C34)</f>
        <v>1204</v>
      </c>
      <c r="E34" s="89"/>
      <c r="F34" s="193" t="s">
        <v>417</v>
      </c>
      <c r="G34" s="89">
        <v>8502</v>
      </c>
      <c r="H34" s="89">
        <v>1171</v>
      </c>
      <c r="I34" s="89">
        <v>123</v>
      </c>
      <c r="J34" s="607">
        <f t="shared" si="8"/>
        <v>9796</v>
      </c>
    </row>
    <row r="35" spans="1:17" ht="15.75" thickBot="1" x14ac:dyDescent="0.3">
      <c r="A35" s="193" t="s">
        <v>437</v>
      </c>
      <c r="B35" s="89">
        <v>10</v>
      </c>
      <c r="C35" s="89">
        <v>1</v>
      </c>
      <c r="D35" s="275">
        <f t="shared" si="9"/>
        <v>11</v>
      </c>
      <c r="E35" s="89"/>
      <c r="F35" s="191" t="s">
        <v>418</v>
      </c>
      <c r="G35" s="385">
        <v>0</v>
      </c>
      <c r="H35" s="83">
        <v>15</v>
      </c>
      <c r="I35" s="83">
        <v>1</v>
      </c>
      <c r="J35" s="740">
        <f t="shared" si="8"/>
        <v>16</v>
      </c>
    </row>
    <row r="36" spans="1:17" ht="16.5" thickTop="1" thickBot="1" x14ac:dyDescent="0.3">
      <c r="A36" s="191" t="s">
        <v>176</v>
      </c>
      <c r="B36" s="83">
        <v>1</v>
      </c>
      <c r="C36" s="83">
        <v>0</v>
      </c>
      <c r="D36" s="263">
        <f t="shared" si="9"/>
        <v>1</v>
      </c>
      <c r="E36" s="89"/>
      <c r="F36" s="364" t="s">
        <v>11</v>
      </c>
      <c r="G36" s="387">
        <f>SUM(G31:G35)</f>
        <v>8569</v>
      </c>
      <c r="H36" s="387">
        <f t="shared" ref="H36:J36" si="10">SUM(H31:H35)</f>
        <v>1195</v>
      </c>
      <c r="I36" s="387">
        <f t="shared" si="10"/>
        <v>133</v>
      </c>
      <c r="J36" s="388">
        <f t="shared" si="10"/>
        <v>9897</v>
      </c>
    </row>
    <row r="37" spans="1:17" x14ac:dyDescent="0.25">
      <c r="A37" s="193" t="s">
        <v>421</v>
      </c>
      <c r="B37" s="89">
        <v>14</v>
      </c>
      <c r="C37" s="89">
        <v>5</v>
      </c>
      <c r="D37" s="275">
        <f t="shared" si="9"/>
        <v>19</v>
      </c>
      <c r="E37" s="89"/>
      <c r="F37" s="651"/>
      <c r="G37" s="649"/>
      <c r="H37" s="606"/>
      <c r="I37" s="606"/>
      <c r="J37" s="606"/>
      <c r="K37" s="606"/>
      <c r="Q37" s="86"/>
    </row>
    <row r="38" spans="1:17" ht="16.5" thickBot="1" x14ac:dyDescent="0.3">
      <c r="A38" s="191" t="s">
        <v>438</v>
      </c>
      <c r="B38" s="83">
        <v>8</v>
      </c>
      <c r="C38" s="83">
        <v>2</v>
      </c>
      <c r="D38" s="263">
        <f t="shared" si="9"/>
        <v>10</v>
      </c>
      <c r="E38" s="89"/>
      <c r="F38" s="868" t="s">
        <v>536</v>
      </c>
      <c r="G38" s="868"/>
      <c r="H38" s="868"/>
      <c r="I38" s="868"/>
      <c r="J38" s="868"/>
    </row>
    <row r="39" spans="1:17" x14ac:dyDescent="0.25">
      <c r="A39" s="193" t="s">
        <v>439</v>
      </c>
      <c r="B39" s="89">
        <v>9</v>
      </c>
      <c r="C39" s="89">
        <v>3</v>
      </c>
      <c r="D39" s="275">
        <f t="shared" si="9"/>
        <v>12</v>
      </c>
      <c r="F39" s="294" t="s">
        <v>526</v>
      </c>
      <c r="G39" s="272" t="s">
        <v>274</v>
      </c>
      <c r="H39" s="272" t="s">
        <v>275</v>
      </c>
      <c r="I39" s="272" t="s">
        <v>106</v>
      </c>
      <c r="J39" s="278" t="s">
        <v>11</v>
      </c>
    </row>
    <row r="40" spans="1:17" x14ac:dyDescent="0.25">
      <c r="A40" s="191" t="s">
        <v>179</v>
      </c>
      <c r="B40" s="83">
        <v>15</v>
      </c>
      <c r="C40" s="83">
        <v>1</v>
      </c>
      <c r="D40" s="263">
        <f t="shared" si="9"/>
        <v>16</v>
      </c>
      <c r="E40" s="89"/>
      <c r="F40" s="191" t="s">
        <v>422</v>
      </c>
      <c r="G40" s="83">
        <v>7410</v>
      </c>
      <c r="H40" s="83">
        <v>215</v>
      </c>
      <c r="I40" s="83">
        <v>130</v>
      </c>
      <c r="J40" s="263">
        <f>SUM(G40:I40)</f>
        <v>7755</v>
      </c>
    </row>
    <row r="41" spans="1:17" x14ac:dyDescent="0.25">
      <c r="A41" s="193" t="s">
        <v>440</v>
      </c>
      <c r="B41" s="89">
        <v>5</v>
      </c>
      <c r="C41" s="89">
        <v>0</v>
      </c>
      <c r="D41" s="275">
        <f t="shared" si="9"/>
        <v>5</v>
      </c>
      <c r="E41" s="89"/>
      <c r="F41" s="193" t="s">
        <v>175</v>
      </c>
      <c r="G41" s="89">
        <v>1097</v>
      </c>
      <c r="H41" s="89">
        <v>964</v>
      </c>
      <c r="I41" s="89">
        <v>2</v>
      </c>
      <c r="J41" s="275">
        <f>SUM(G41:I41)</f>
        <v>2063</v>
      </c>
    </row>
    <row r="42" spans="1:17" ht="15.75" thickBot="1" x14ac:dyDescent="0.3">
      <c r="A42" s="191" t="s">
        <v>180</v>
      </c>
      <c r="B42" s="83">
        <v>4</v>
      </c>
      <c r="C42" s="83">
        <v>0</v>
      </c>
      <c r="D42" s="263">
        <f>SUM(B42:C42)</f>
        <v>4</v>
      </c>
      <c r="E42" s="89"/>
      <c r="F42" s="191" t="s">
        <v>106</v>
      </c>
      <c r="G42" s="83">
        <v>62</v>
      </c>
      <c r="H42" s="83">
        <v>16</v>
      </c>
      <c r="I42" s="83">
        <v>1</v>
      </c>
      <c r="J42" s="263">
        <f>SUM(G42:I42)</f>
        <v>79</v>
      </c>
    </row>
    <row r="43" spans="1:17" ht="16.5" thickTop="1" thickBot="1" x14ac:dyDescent="0.3">
      <c r="A43" s="193" t="s">
        <v>494</v>
      </c>
      <c r="B43" s="89">
        <v>1</v>
      </c>
      <c r="C43" s="89">
        <v>0</v>
      </c>
      <c r="D43" s="275">
        <f t="shared" si="9"/>
        <v>1</v>
      </c>
      <c r="E43" s="89"/>
      <c r="F43" s="364" t="s">
        <v>11</v>
      </c>
      <c r="G43" s="387">
        <f>SUM(G40:G42)</f>
        <v>8569</v>
      </c>
      <c r="H43" s="387">
        <f t="shared" ref="H43:J43" si="11">SUM(H40:H42)</f>
        <v>1195</v>
      </c>
      <c r="I43" s="387">
        <f t="shared" si="11"/>
        <v>133</v>
      </c>
      <c r="J43" s="388">
        <f t="shared" si="11"/>
        <v>9897</v>
      </c>
    </row>
    <row r="44" spans="1:17" ht="16.5" thickTop="1" thickBot="1" x14ac:dyDescent="0.3">
      <c r="A44" s="364" t="s">
        <v>11</v>
      </c>
      <c r="B44" s="387">
        <f>SUM(B32:B43)</f>
        <v>8354</v>
      </c>
      <c r="C44" s="387">
        <f>SUM(C32:C43)</f>
        <v>1543</v>
      </c>
      <c r="D44" s="388">
        <f>SUM(D32:D43)</f>
        <v>9897</v>
      </c>
      <c r="E44" s="351"/>
      <c r="F44" s="651"/>
      <c r="G44" s="606"/>
      <c r="H44" s="606"/>
      <c r="I44" s="606"/>
      <c r="J44" s="606"/>
      <c r="P44" s="43"/>
    </row>
    <row r="45" spans="1:17" ht="16.5" thickBot="1" x14ac:dyDescent="0.3">
      <c r="A45" s="648"/>
      <c r="B45" s="649"/>
      <c r="C45" s="649"/>
      <c r="D45" s="649"/>
      <c r="F45" s="868" t="s">
        <v>537</v>
      </c>
      <c r="G45" s="868"/>
      <c r="H45" s="868"/>
      <c r="I45" s="868"/>
      <c r="J45" s="868"/>
    </row>
    <row r="46" spans="1:17" ht="16.5" thickBot="1" x14ac:dyDescent="0.3">
      <c r="A46" s="835" t="s">
        <v>540</v>
      </c>
      <c r="B46" s="835"/>
      <c r="C46" s="835"/>
      <c r="D46" s="835"/>
      <c r="F46" s="294" t="s">
        <v>12</v>
      </c>
      <c r="G46" s="272" t="s">
        <v>274</v>
      </c>
      <c r="H46" s="272" t="s">
        <v>275</v>
      </c>
      <c r="I46" s="272" t="s">
        <v>106</v>
      </c>
      <c r="J46" s="278" t="s">
        <v>11</v>
      </c>
    </row>
    <row r="47" spans="1:17" x14ac:dyDescent="0.25">
      <c r="A47" s="294" t="s">
        <v>527</v>
      </c>
      <c r="B47" s="380" t="s">
        <v>3</v>
      </c>
      <c r="C47" s="277" t="s">
        <v>10</v>
      </c>
      <c r="D47" s="278" t="s">
        <v>11</v>
      </c>
      <c r="F47" s="191" t="s">
        <v>186</v>
      </c>
      <c r="G47" s="83">
        <v>12</v>
      </c>
      <c r="H47" s="385">
        <v>1</v>
      </c>
      <c r="I47" s="83">
        <v>2</v>
      </c>
      <c r="J47" s="263">
        <f>SUM(G47:I47)</f>
        <v>15</v>
      </c>
    </row>
    <row r="48" spans="1:17" x14ac:dyDescent="0.25">
      <c r="A48" s="286" t="s">
        <v>274</v>
      </c>
      <c r="B48" s="83">
        <v>7173</v>
      </c>
      <c r="C48" s="83">
        <v>1396</v>
      </c>
      <c r="D48" s="263">
        <f>SUM(B48:C48)</f>
        <v>8569</v>
      </c>
      <c r="F48" s="193" t="s">
        <v>167</v>
      </c>
      <c r="G48" s="89">
        <v>703</v>
      </c>
      <c r="H48" s="89">
        <v>58</v>
      </c>
      <c r="I48" s="89">
        <v>14</v>
      </c>
      <c r="J48" s="607">
        <f t="shared" ref="J48:J55" si="12">SUM(G48:I48)</f>
        <v>775</v>
      </c>
    </row>
    <row r="49" spans="1:10" x14ac:dyDescent="0.25">
      <c r="A49" s="360" t="s">
        <v>275</v>
      </c>
      <c r="B49" s="89">
        <v>1063</v>
      </c>
      <c r="C49" s="89">
        <v>132</v>
      </c>
      <c r="D49" s="607">
        <f t="shared" ref="D49:D50" si="13">SUM(B49:C49)</f>
        <v>1195</v>
      </c>
      <c r="F49" s="191" t="s">
        <v>168</v>
      </c>
      <c r="G49" s="83">
        <v>1597</v>
      </c>
      <c r="H49" s="83">
        <v>225</v>
      </c>
      <c r="I49" s="83">
        <v>13</v>
      </c>
      <c r="J49" s="263">
        <f t="shared" si="12"/>
        <v>1835</v>
      </c>
    </row>
    <row r="50" spans="1:10" ht="15.75" thickBot="1" x14ac:dyDescent="0.3">
      <c r="A50" s="361" t="s">
        <v>106</v>
      </c>
      <c r="B50" s="386">
        <v>118</v>
      </c>
      <c r="C50" s="386">
        <v>15</v>
      </c>
      <c r="D50" s="740">
        <f t="shared" si="13"/>
        <v>133</v>
      </c>
      <c r="E50" s="87"/>
      <c r="F50" s="193" t="s">
        <v>169</v>
      </c>
      <c r="G50" s="89">
        <v>1588</v>
      </c>
      <c r="H50" s="89">
        <v>230</v>
      </c>
      <c r="I50" s="89">
        <v>17</v>
      </c>
      <c r="J50" s="607">
        <f t="shared" si="12"/>
        <v>1835</v>
      </c>
    </row>
    <row r="51" spans="1:10" ht="16.5" thickTop="1" thickBot="1" x14ac:dyDescent="0.3">
      <c r="A51" s="364" t="s">
        <v>11</v>
      </c>
      <c r="B51" s="387">
        <f>SUM(B48:B50)</f>
        <v>8354</v>
      </c>
      <c r="C51" s="387">
        <f t="shared" ref="C51:D51" si="14">SUM(C48:C50)</f>
        <v>1543</v>
      </c>
      <c r="D51" s="388">
        <f t="shared" si="14"/>
        <v>9897</v>
      </c>
      <c r="E51" s="382"/>
      <c r="F51" s="191" t="s">
        <v>170</v>
      </c>
      <c r="G51" s="83">
        <v>1593</v>
      </c>
      <c r="H51" s="83">
        <v>237</v>
      </c>
      <c r="I51" s="83">
        <v>18</v>
      </c>
      <c r="J51" s="263">
        <f t="shared" si="12"/>
        <v>1848</v>
      </c>
    </row>
    <row r="52" spans="1:10" x14ac:dyDescent="0.25">
      <c r="E52" s="382"/>
      <c r="F52" s="193" t="s">
        <v>6</v>
      </c>
      <c r="G52" s="89">
        <v>1821</v>
      </c>
      <c r="H52" s="89">
        <v>250</v>
      </c>
      <c r="I52" s="89">
        <v>14</v>
      </c>
      <c r="J52" s="607">
        <f t="shared" si="12"/>
        <v>2085</v>
      </c>
    </row>
    <row r="53" spans="1:10" x14ac:dyDescent="0.25">
      <c r="E53" s="382"/>
      <c r="F53" s="191" t="s">
        <v>7</v>
      </c>
      <c r="G53" s="83">
        <v>973</v>
      </c>
      <c r="H53" s="83">
        <v>161</v>
      </c>
      <c r="I53" s="83">
        <v>20</v>
      </c>
      <c r="J53" s="263">
        <f t="shared" si="12"/>
        <v>1154</v>
      </c>
    </row>
    <row r="54" spans="1:10" x14ac:dyDescent="0.25">
      <c r="F54" s="193" t="s">
        <v>187</v>
      </c>
      <c r="G54" s="89">
        <v>234</v>
      </c>
      <c r="H54" s="89">
        <v>29</v>
      </c>
      <c r="I54" s="89">
        <v>19</v>
      </c>
      <c r="J54" s="607">
        <f t="shared" si="12"/>
        <v>282</v>
      </c>
    </row>
    <row r="55" spans="1:10" ht="15.75" thickBot="1" x14ac:dyDescent="0.3">
      <c r="F55" s="191" t="s">
        <v>188</v>
      </c>
      <c r="G55" s="83">
        <v>48</v>
      </c>
      <c r="H55" s="83">
        <v>4</v>
      </c>
      <c r="I55" s="83">
        <v>16</v>
      </c>
      <c r="J55" s="740">
        <f t="shared" si="12"/>
        <v>68</v>
      </c>
    </row>
    <row r="56" spans="1:10" ht="16.5" thickTop="1" thickBot="1" x14ac:dyDescent="0.3">
      <c r="F56" s="364" t="s">
        <v>11</v>
      </c>
      <c r="G56" s="387">
        <f>SUM(G47:G55)</f>
        <v>8569</v>
      </c>
      <c r="H56" s="387">
        <f t="shared" ref="H56:J56" si="15">SUM(H47:H55)</f>
        <v>1195</v>
      </c>
      <c r="I56" s="387">
        <f t="shared" si="15"/>
        <v>133</v>
      </c>
      <c r="J56" s="388">
        <f t="shared" si="15"/>
        <v>9897</v>
      </c>
    </row>
    <row r="58" spans="1:10" x14ac:dyDescent="0.25">
      <c r="F58" s="383"/>
    </row>
    <row r="59" spans="1:10" x14ac:dyDescent="0.25">
      <c r="F59" s="86"/>
    </row>
    <row r="63" spans="1:10" x14ac:dyDescent="0.25">
      <c r="B63" s="381"/>
    </row>
    <row r="64" spans="1:10" x14ac:dyDescent="0.25">
      <c r="A64" s="44"/>
      <c r="B64" s="87"/>
      <c r="C64" s="87"/>
      <c r="D64" s="87"/>
    </row>
    <row r="65" spans="1:6" x14ac:dyDescent="0.25">
      <c r="A65" s="341"/>
      <c r="B65" s="382"/>
      <c r="C65" s="382"/>
      <c r="D65" s="382"/>
      <c r="F65" s="44"/>
    </row>
    <row r="66" spans="1:6" x14ac:dyDescent="0.25">
      <c r="A66" s="341"/>
      <c r="B66" s="382"/>
      <c r="C66" s="382"/>
      <c r="D66" s="382"/>
      <c r="F66" s="384"/>
    </row>
    <row r="67" spans="1:6" x14ac:dyDescent="0.25">
      <c r="A67" s="341"/>
      <c r="B67" s="382"/>
      <c r="C67" s="382"/>
      <c r="D67" s="382"/>
      <c r="F67" s="384"/>
    </row>
    <row r="68" spans="1:6" x14ac:dyDescent="0.25">
      <c r="F68" s="384"/>
    </row>
  </sheetData>
  <mergeCells count="12">
    <mergeCell ref="A1:P1"/>
    <mergeCell ref="A46:D46"/>
    <mergeCell ref="A30:D30"/>
    <mergeCell ref="A21:D21"/>
    <mergeCell ref="L3:P3"/>
    <mergeCell ref="F3:J3"/>
    <mergeCell ref="F45:J45"/>
    <mergeCell ref="F38:J38"/>
    <mergeCell ref="F29:J29"/>
    <mergeCell ref="F20:J20"/>
    <mergeCell ref="A3:D3"/>
    <mergeCell ref="M8:P8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X33"/>
  <sheetViews>
    <sheetView topLeftCell="F1" workbookViewId="0">
      <selection activeCell="W23" sqref="W23"/>
    </sheetView>
  </sheetViews>
  <sheetFormatPr defaultRowHeight="15" x14ac:dyDescent="0.25"/>
  <cols>
    <col min="1" max="1" width="28.7109375" style="2" bestFit="1" customWidth="1"/>
    <col min="2" max="2" width="9.7109375" style="2" bestFit="1" customWidth="1"/>
    <col min="3" max="3" width="14.85546875" style="2" bestFit="1" customWidth="1"/>
    <col min="4" max="4" width="16.28515625" style="2" bestFit="1" customWidth="1"/>
    <col min="5" max="5" width="15.85546875" style="2" bestFit="1" customWidth="1"/>
    <col min="6" max="6" width="14.85546875" style="2" bestFit="1" customWidth="1"/>
    <col min="7" max="7" width="14.85546875" style="343" customWidth="1"/>
    <col min="8" max="8" width="5.28515625" style="343" customWidth="1"/>
    <col min="9" max="9" width="28.7109375" style="343" bestFit="1" customWidth="1"/>
    <col min="10" max="16" width="8.7109375" style="86" customWidth="1"/>
    <col min="17" max="17" width="11.28515625" style="86" customWidth="1"/>
    <col min="18" max="18" width="12.140625" style="2" bestFit="1" customWidth="1"/>
    <col min="19" max="19" width="3" style="2" customWidth="1"/>
    <col min="20" max="20" width="18.140625" style="2" bestFit="1" customWidth="1"/>
    <col min="21" max="22" width="9.140625" style="2"/>
    <col min="23" max="23" width="10.85546875" style="2" customWidth="1"/>
    <col min="24" max="16384" width="9.140625" style="2"/>
  </cols>
  <sheetData>
    <row r="1" spans="1:24" s="343" customFormat="1" ht="21" x14ac:dyDescent="0.35">
      <c r="A1" s="825" t="s">
        <v>514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S1" s="825"/>
      <c r="T1" s="825"/>
      <c r="U1" s="825"/>
      <c r="V1" s="825"/>
      <c r="W1" s="825"/>
    </row>
    <row r="2" spans="1:24" s="299" customFormat="1" ht="16.5" thickBot="1" x14ac:dyDescent="0.3">
      <c r="A2" s="835" t="s">
        <v>529</v>
      </c>
      <c r="B2" s="835"/>
      <c r="C2" s="835"/>
      <c r="D2" s="835"/>
      <c r="E2" s="835"/>
      <c r="F2" s="835"/>
      <c r="G2" s="799"/>
      <c r="H2" s="329"/>
      <c r="I2" s="837" t="s">
        <v>530</v>
      </c>
      <c r="J2" s="837"/>
      <c r="K2" s="837"/>
      <c r="L2" s="837"/>
      <c r="M2" s="837"/>
      <c r="N2" s="837"/>
      <c r="O2" s="837"/>
      <c r="P2" s="837"/>
      <c r="Q2" s="837"/>
      <c r="R2" s="329"/>
      <c r="T2" s="837" t="s">
        <v>532</v>
      </c>
      <c r="U2" s="837"/>
      <c r="V2" s="837"/>
      <c r="W2" s="837"/>
    </row>
    <row r="3" spans="1:24" x14ac:dyDescent="0.25">
      <c r="A3" s="326"/>
      <c r="B3" s="363" t="s">
        <v>13</v>
      </c>
      <c r="C3" s="363" t="s">
        <v>189</v>
      </c>
      <c r="D3" s="363" t="s">
        <v>15</v>
      </c>
      <c r="E3" s="363" t="s">
        <v>16</v>
      </c>
      <c r="F3" s="363" t="s">
        <v>441</v>
      </c>
      <c r="G3" s="356" t="s">
        <v>11</v>
      </c>
      <c r="H3" s="18"/>
      <c r="I3" s="326"/>
      <c r="J3" s="301" t="s">
        <v>465</v>
      </c>
      <c r="K3" s="301" t="s">
        <v>296</v>
      </c>
      <c r="L3" s="301" t="s">
        <v>5</v>
      </c>
      <c r="M3" s="301" t="s">
        <v>6</v>
      </c>
      <c r="N3" s="301" t="s">
        <v>7</v>
      </c>
      <c r="O3" s="301" t="s">
        <v>187</v>
      </c>
      <c r="P3" s="301" t="s">
        <v>188</v>
      </c>
      <c r="Q3" s="356" t="s">
        <v>11</v>
      </c>
      <c r="R3" s="402" t="s">
        <v>476</v>
      </c>
      <c r="T3" s="217"/>
      <c r="U3" s="395" t="s">
        <v>3</v>
      </c>
      <c r="V3" s="396" t="s">
        <v>10</v>
      </c>
      <c r="W3" s="397" t="s">
        <v>11</v>
      </c>
    </row>
    <row r="4" spans="1:24" x14ac:dyDescent="0.25">
      <c r="A4" s="279" t="s">
        <v>21</v>
      </c>
      <c r="B4" s="82">
        <v>471</v>
      </c>
      <c r="C4" s="82">
        <v>348</v>
      </c>
      <c r="D4" s="82">
        <v>202</v>
      </c>
      <c r="E4" s="82">
        <v>40</v>
      </c>
      <c r="F4" s="82">
        <v>20</v>
      </c>
      <c r="G4" s="263">
        <f t="shared" ref="G4:G30" si="0">SUM(B4:F4)</f>
        <v>1081</v>
      </c>
      <c r="H4" s="18"/>
      <c r="I4" s="279" t="s">
        <v>21</v>
      </c>
      <c r="J4" s="83">
        <v>1</v>
      </c>
      <c r="K4" s="83">
        <v>141</v>
      </c>
      <c r="L4" s="83">
        <v>341</v>
      </c>
      <c r="M4" s="83">
        <v>268</v>
      </c>
      <c r="N4" s="83">
        <v>203</v>
      </c>
      <c r="O4" s="83">
        <v>96</v>
      </c>
      <c r="P4" s="83">
        <v>31</v>
      </c>
      <c r="Q4" s="263">
        <f t="shared" ref="Q4:Q30" si="1">SUM(J4:P4)</f>
        <v>1081</v>
      </c>
      <c r="R4" s="403">
        <v>43.73052728954675</v>
      </c>
      <c r="S4" s="343"/>
      <c r="T4" s="279" t="s">
        <v>15</v>
      </c>
      <c r="U4" s="82">
        <v>3253</v>
      </c>
      <c r="V4" s="82">
        <v>194</v>
      </c>
      <c r="W4" s="192">
        <f>SUM(U4:V4)</f>
        <v>3447</v>
      </c>
      <c r="X4" s="20"/>
    </row>
    <row r="5" spans="1:24" x14ac:dyDescent="0.25">
      <c r="A5" s="280" t="s">
        <v>276</v>
      </c>
      <c r="B5" s="24">
        <v>265</v>
      </c>
      <c r="C5" s="24">
        <v>152</v>
      </c>
      <c r="D5" s="24">
        <v>78</v>
      </c>
      <c r="E5" s="24">
        <v>12</v>
      </c>
      <c r="F5" s="24">
        <v>8</v>
      </c>
      <c r="G5" s="607">
        <f t="shared" si="0"/>
        <v>515</v>
      </c>
      <c r="H5" s="18"/>
      <c r="I5" s="280" t="s">
        <v>276</v>
      </c>
      <c r="J5" s="89">
        <v>1</v>
      </c>
      <c r="K5" s="89">
        <v>138</v>
      </c>
      <c r="L5" s="89">
        <v>188</v>
      </c>
      <c r="M5" s="89">
        <v>120</v>
      </c>
      <c r="N5" s="89">
        <v>52</v>
      </c>
      <c r="O5" s="89">
        <v>13</v>
      </c>
      <c r="P5" s="89">
        <v>3</v>
      </c>
      <c r="Q5" s="607">
        <f t="shared" si="1"/>
        <v>515</v>
      </c>
      <c r="R5" s="194">
        <v>37.650640776698999</v>
      </c>
      <c r="S5" s="343"/>
      <c r="T5" s="280" t="s">
        <v>441</v>
      </c>
      <c r="U5" s="24">
        <v>230</v>
      </c>
      <c r="V5" s="24">
        <v>22</v>
      </c>
      <c r="W5" s="194">
        <f>SUM(U5:V5)</f>
        <v>252</v>
      </c>
      <c r="X5" s="20"/>
    </row>
    <row r="6" spans="1:24" x14ac:dyDescent="0.25">
      <c r="A6" s="279" t="s">
        <v>293</v>
      </c>
      <c r="B6" s="82">
        <v>655</v>
      </c>
      <c r="C6" s="82">
        <v>443</v>
      </c>
      <c r="D6" s="82">
        <v>236</v>
      </c>
      <c r="E6" s="82">
        <v>48</v>
      </c>
      <c r="F6" s="82">
        <v>24</v>
      </c>
      <c r="G6" s="263">
        <f t="shared" si="0"/>
        <v>1406</v>
      </c>
      <c r="H6" s="18"/>
      <c r="I6" s="279" t="s">
        <v>293</v>
      </c>
      <c r="J6" s="83">
        <v>4</v>
      </c>
      <c r="K6" s="83">
        <v>338</v>
      </c>
      <c r="L6" s="83">
        <v>446</v>
      </c>
      <c r="M6" s="83">
        <v>299</v>
      </c>
      <c r="N6" s="83">
        <v>205</v>
      </c>
      <c r="O6" s="83">
        <v>95</v>
      </c>
      <c r="P6" s="83">
        <v>19</v>
      </c>
      <c r="Q6" s="263">
        <f t="shared" si="1"/>
        <v>1406</v>
      </c>
      <c r="R6" s="403">
        <v>40.297880512091083</v>
      </c>
      <c r="S6" s="343"/>
      <c r="T6" s="279" t="s">
        <v>13</v>
      </c>
      <c r="U6" s="82">
        <v>8028</v>
      </c>
      <c r="V6" s="82">
        <v>1035</v>
      </c>
      <c r="W6" s="192">
        <f t="shared" ref="W6:W9" si="2">SUM(U6:V6)</f>
        <v>9063</v>
      </c>
      <c r="X6" s="20"/>
    </row>
    <row r="7" spans="1:24" x14ac:dyDescent="0.25">
      <c r="A7" s="280" t="s">
        <v>278</v>
      </c>
      <c r="B7" s="24">
        <v>342</v>
      </c>
      <c r="C7" s="24">
        <v>317</v>
      </c>
      <c r="D7" s="24">
        <v>201</v>
      </c>
      <c r="E7" s="24">
        <v>40</v>
      </c>
      <c r="F7" s="24">
        <v>7</v>
      </c>
      <c r="G7" s="607">
        <f t="shared" si="0"/>
        <v>907</v>
      </c>
      <c r="H7" s="18"/>
      <c r="I7" s="280" t="s">
        <v>278</v>
      </c>
      <c r="J7" s="89">
        <v>2</v>
      </c>
      <c r="K7" s="89">
        <v>206</v>
      </c>
      <c r="L7" s="89">
        <v>354</v>
      </c>
      <c r="M7" s="89">
        <v>198</v>
      </c>
      <c r="N7" s="89">
        <v>116</v>
      </c>
      <c r="O7" s="89">
        <v>29</v>
      </c>
      <c r="P7" s="89">
        <v>2</v>
      </c>
      <c r="Q7" s="607">
        <f t="shared" si="1"/>
        <v>907</v>
      </c>
      <c r="R7" s="194">
        <v>38.626339581036405</v>
      </c>
      <c r="S7" s="343"/>
      <c r="T7" s="280" t="s">
        <v>189</v>
      </c>
      <c r="U7" s="24">
        <v>5658</v>
      </c>
      <c r="V7" s="24">
        <v>629</v>
      </c>
      <c r="W7" s="194">
        <f t="shared" si="2"/>
        <v>6287</v>
      </c>
      <c r="X7" s="20"/>
    </row>
    <row r="8" spans="1:24" x14ac:dyDescent="0.25">
      <c r="A8" s="279" t="s">
        <v>277</v>
      </c>
      <c r="B8" s="82">
        <v>138</v>
      </c>
      <c r="C8" s="82">
        <v>114</v>
      </c>
      <c r="D8" s="82">
        <v>38</v>
      </c>
      <c r="E8" s="82">
        <v>9</v>
      </c>
      <c r="F8" s="82">
        <v>1</v>
      </c>
      <c r="G8" s="263">
        <f t="shared" si="0"/>
        <v>300</v>
      </c>
      <c r="H8" s="18"/>
      <c r="I8" s="279" t="s">
        <v>277</v>
      </c>
      <c r="J8" s="83"/>
      <c r="K8" s="83">
        <v>73</v>
      </c>
      <c r="L8" s="83">
        <v>108</v>
      </c>
      <c r="M8" s="83">
        <v>65</v>
      </c>
      <c r="N8" s="83">
        <v>43</v>
      </c>
      <c r="O8" s="83">
        <v>10</v>
      </c>
      <c r="P8" s="83">
        <v>1</v>
      </c>
      <c r="Q8" s="263">
        <f t="shared" si="1"/>
        <v>300</v>
      </c>
      <c r="R8" s="403">
        <v>39.028900000000014</v>
      </c>
      <c r="S8" s="343"/>
      <c r="T8" s="279" t="s">
        <v>16</v>
      </c>
      <c r="U8" s="82">
        <v>645</v>
      </c>
      <c r="V8" s="82">
        <v>98</v>
      </c>
      <c r="W8" s="192">
        <f t="shared" si="2"/>
        <v>743</v>
      </c>
      <c r="X8" s="20"/>
    </row>
    <row r="9" spans="1:24" ht="15.75" thickBot="1" x14ac:dyDescent="0.3">
      <c r="A9" s="280" t="s">
        <v>22</v>
      </c>
      <c r="B9" s="24">
        <v>169</v>
      </c>
      <c r="C9" s="24">
        <v>75</v>
      </c>
      <c r="D9" s="24">
        <v>49</v>
      </c>
      <c r="E9" s="24">
        <v>16</v>
      </c>
      <c r="F9" s="24">
        <v>4</v>
      </c>
      <c r="G9" s="607">
        <f t="shared" si="0"/>
        <v>313</v>
      </c>
      <c r="H9" s="18"/>
      <c r="I9" s="280" t="s">
        <v>22</v>
      </c>
      <c r="J9" s="89"/>
      <c r="K9" s="89">
        <v>78</v>
      </c>
      <c r="L9" s="89">
        <v>104</v>
      </c>
      <c r="M9" s="89">
        <v>63</v>
      </c>
      <c r="N9" s="89">
        <v>47</v>
      </c>
      <c r="O9" s="89">
        <v>18</v>
      </c>
      <c r="P9" s="89">
        <v>3</v>
      </c>
      <c r="Q9" s="607">
        <f t="shared" si="1"/>
        <v>313</v>
      </c>
      <c r="R9" s="194">
        <v>39.78514376996808</v>
      </c>
      <c r="S9" s="343"/>
      <c r="T9" s="644" t="s">
        <v>475</v>
      </c>
      <c r="U9" s="316">
        <v>0</v>
      </c>
      <c r="V9" s="316">
        <v>0</v>
      </c>
      <c r="W9" s="194">
        <f t="shared" si="2"/>
        <v>0</v>
      </c>
      <c r="X9" s="20"/>
    </row>
    <row r="10" spans="1:24" ht="16.5" thickTop="1" thickBot="1" x14ac:dyDescent="0.3">
      <c r="A10" s="279" t="s">
        <v>284</v>
      </c>
      <c r="B10" s="82">
        <v>334</v>
      </c>
      <c r="C10" s="82">
        <v>198</v>
      </c>
      <c r="D10" s="82">
        <v>106</v>
      </c>
      <c r="E10" s="82">
        <v>35</v>
      </c>
      <c r="F10" s="82">
        <v>8</v>
      </c>
      <c r="G10" s="263">
        <f t="shared" si="0"/>
        <v>681</v>
      </c>
      <c r="H10" s="18"/>
      <c r="I10" s="279" t="s">
        <v>284</v>
      </c>
      <c r="J10" s="83">
        <v>1</v>
      </c>
      <c r="K10" s="83">
        <v>159</v>
      </c>
      <c r="L10" s="83">
        <v>223</v>
      </c>
      <c r="M10" s="83">
        <v>150</v>
      </c>
      <c r="N10" s="83">
        <v>96</v>
      </c>
      <c r="O10" s="83">
        <v>48</v>
      </c>
      <c r="P10" s="83">
        <v>4</v>
      </c>
      <c r="Q10" s="263">
        <f t="shared" si="1"/>
        <v>681</v>
      </c>
      <c r="R10" s="403">
        <v>40.134449339207023</v>
      </c>
      <c r="S10" s="343"/>
      <c r="T10" s="541" t="s">
        <v>11</v>
      </c>
      <c r="U10" s="312">
        <f>SUM(U4:U9)</f>
        <v>17814</v>
      </c>
      <c r="V10" s="312">
        <f t="shared" ref="V10:W10" si="3">SUM(V4:V9)</f>
        <v>1978</v>
      </c>
      <c r="W10" s="313">
        <f t="shared" si="3"/>
        <v>19792</v>
      </c>
      <c r="X10" s="20"/>
    </row>
    <row r="11" spans="1:24" x14ac:dyDescent="0.25">
      <c r="A11" s="280" t="s">
        <v>294</v>
      </c>
      <c r="B11" s="24">
        <v>247</v>
      </c>
      <c r="C11" s="24">
        <v>297</v>
      </c>
      <c r="D11" s="24">
        <v>125</v>
      </c>
      <c r="E11" s="24">
        <v>23</v>
      </c>
      <c r="F11" s="24">
        <v>7</v>
      </c>
      <c r="G11" s="607">
        <f t="shared" si="0"/>
        <v>699</v>
      </c>
      <c r="H11" s="18"/>
      <c r="I11" s="280" t="s">
        <v>294</v>
      </c>
      <c r="J11" s="89">
        <v>2</v>
      </c>
      <c r="K11" s="89">
        <v>209</v>
      </c>
      <c r="L11" s="89">
        <v>261</v>
      </c>
      <c r="M11" s="89">
        <v>133</v>
      </c>
      <c r="N11" s="89">
        <v>70</v>
      </c>
      <c r="O11" s="89">
        <v>22</v>
      </c>
      <c r="P11" s="89">
        <v>2</v>
      </c>
      <c r="Q11" s="607">
        <f t="shared" si="1"/>
        <v>699</v>
      </c>
      <c r="R11" s="655">
        <v>36.912117310443485</v>
      </c>
      <c r="S11" s="23"/>
      <c r="T11" s="41" t="s">
        <v>500</v>
      </c>
      <c r="U11" s="316"/>
      <c r="V11" s="316"/>
      <c r="W11" s="316"/>
      <c r="X11" s="20"/>
    </row>
    <row r="12" spans="1:24" ht="16.5" thickBot="1" x14ac:dyDescent="0.3">
      <c r="A12" s="279" t="s">
        <v>295</v>
      </c>
      <c r="B12" s="82">
        <v>463</v>
      </c>
      <c r="C12" s="82">
        <v>242</v>
      </c>
      <c r="D12" s="82">
        <v>180</v>
      </c>
      <c r="E12" s="82">
        <v>34</v>
      </c>
      <c r="F12" s="82">
        <v>13</v>
      </c>
      <c r="G12" s="263">
        <f t="shared" si="0"/>
        <v>932</v>
      </c>
      <c r="H12" s="18"/>
      <c r="I12" s="279" t="s">
        <v>295</v>
      </c>
      <c r="J12" s="83">
        <v>3</v>
      </c>
      <c r="K12" s="83">
        <v>137</v>
      </c>
      <c r="L12" s="83">
        <v>270</v>
      </c>
      <c r="M12" s="83">
        <v>216</v>
      </c>
      <c r="N12" s="83">
        <v>181</v>
      </c>
      <c r="O12" s="83">
        <v>86</v>
      </c>
      <c r="P12" s="83">
        <v>39</v>
      </c>
      <c r="Q12" s="263">
        <f t="shared" si="1"/>
        <v>932</v>
      </c>
      <c r="R12" s="656">
        <v>44.229045064377679</v>
      </c>
      <c r="S12" s="23"/>
      <c r="T12" s="885" t="s">
        <v>531</v>
      </c>
      <c r="U12" s="885"/>
      <c r="V12" s="885"/>
      <c r="W12" s="885"/>
      <c r="X12" s="20"/>
    </row>
    <row r="13" spans="1:24" x14ac:dyDescent="0.25">
      <c r="A13" s="280" t="s">
        <v>23</v>
      </c>
      <c r="B13" s="24">
        <v>71</v>
      </c>
      <c r="C13" s="24">
        <v>57</v>
      </c>
      <c r="D13" s="24">
        <v>18</v>
      </c>
      <c r="E13" s="24">
        <v>2</v>
      </c>
      <c r="F13" s="24">
        <v>2</v>
      </c>
      <c r="G13" s="607">
        <f t="shared" si="0"/>
        <v>150</v>
      </c>
      <c r="H13" s="18"/>
      <c r="I13" s="280" t="s">
        <v>23</v>
      </c>
      <c r="J13" s="89"/>
      <c r="K13" s="89">
        <v>35</v>
      </c>
      <c r="L13" s="89">
        <v>61</v>
      </c>
      <c r="M13" s="89">
        <v>41</v>
      </c>
      <c r="N13" s="89">
        <v>10</v>
      </c>
      <c r="O13" s="89">
        <v>3</v>
      </c>
      <c r="P13" s="89"/>
      <c r="Q13" s="607">
        <f t="shared" si="1"/>
        <v>150</v>
      </c>
      <c r="R13" s="655">
        <v>37.14693333333333</v>
      </c>
      <c r="S13" s="23"/>
      <c r="T13" s="217"/>
      <c r="U13" s="395" t="s">
        <v>3</v>
      </c>
      <c r="V13" s="396" t="s">
        <v>10</v>
      </c>
      <c r="W13" s="397" t="s">
        <v>11</v>
      </c>
      <c r="X13" s="20"/>
    </row>
    <row r="14" spans="1:24" x14ac:dyDescent="0.25">
      <c r="A14" s="279" t="s">
        <v>286</v>
      </c>
      <c r="B14" s="82">
        <v>692</v>
      </c>
      <c r="C14" s="82">
        <v>440</v>
      </c>
      <c r="D14" s="82">
        <v>212</v>
      </c>
      <c r="E14" s="82">
        <v>55</v>
      </c>
      <c r="F14" s="82">
        <v>16</v>
      </c>
      <c r="G14" s="263">
        <f t="shared" si="0"/>
        <v>1415</v>
      </c>
      <c r="H14" s="18"/>
      <c r="I14" s="279" t="s">
        <v>286</v>
      </c>
      <c r="J14" s="83"/>
      <c r="K14" s="83">
        <v>312</v>
      </c>
      <c r="L14" s="83">
        <v>558</v>
      </c>
      <c r="M14" s="83">
        <v>337</v>
      </c>
      <c r="N14" s="83">
        <v>171</v>
      </c>
      <c r="O14" s="83">
        <v>34</v>
      </c>
      <c r="P14" s="83">
        <v>3</v>
      </c>
      <c r="Q14" s="263">
        <f t="shared" si="1"/>
        <v>1415</v>
      </c>
      <c r="R14" s="403">
        <v>38.477003533568919</v>
      </c>
      <c r="S14" s="343"/>
      <c r="T14" s="279" t="s">
        <v>447</v>
      </c>
      <c r="U14" s="82">
        <v>36</v>
      </c>
      <c r="V14" s="82">
        <v>4</v>
      </c>
      <c r="W14" s="192">
        <f>SUM(U14:V14)</f>
        <v>40</v>
      </c>
      <c r="X14" s="20"/>
    </row>
    <row r="15" spans="1:24" x14ac:dyDescent="0.25">
      <c r="A15" s="280" t="s">
        <v>285</v>
      </c>
      <c r="B15" s="24">
        <v>831</v>
      </c>
      <c r="C15" s="24">
        <v>553</v>
      </c>
      <c r="D15" s="24">
        <v>315</v>
      </c>
      <c r="E15" s="24">
        <v>76</v>
      </c>
      <c r="F15" s="24">
        <v>26</v>
      </c>
      <c r="G15" s="607">
        <f t="shared" si="0"/>
        <v>1801</v>
      </c>
      <c r="H15" s="18"/>
      <c r="I15" s="280" t="s">
        <v>285</v>
      </c>
      <c r="J15" s="89">
        <v>6</v>
      </c>
      <c r="K15" s="89">
        <v>478</v>
      </c>
      <c r="L15" s="89">
        <v>589</v>
      </c>
      <c r="M15" s="89">
        <v>376</v>
      </c>
      <c r="N15" s="89">
        <v>225</v>
      </c>
      <c r="O15" s="89">
        <v>100</v>
      </c>
      <c r="P15" s="89">
        <v>27</v>
      </c>
      <c r="Q15" s="607">
        <f t="shared" si="1"/>
        <v>1801</v>
      </c>
      <c r="R15" s="194">
        <v>39.167184897279341</v>
      </c>
      <c r="S15" s="343"/>
      <c r="T15" s="280" t="s">
        <v>296</v>
      </c>
      <c r="U15" s="24">
        <v>3984</v>
      </c>
      <c r="V15" s="24">
        <v>545</v>
      </c>
      <c r="W15" s="194">
        <f>SUM(U15:V15)</f>
        <v>4529</v>
      </c>
      <c r="X15" s="20"/>
    </row>
    <row r="16" spans="1:24" x14ac:dyDescent="0.25">
      <c r="A16" s="279" t="s">
        <v>26</v>
      </c>
      <c r="B16" s="82">
        <v>194</v>
      </c>
      <c r="C16" s="82">
        <v>197</v>
      </c>
      <c r="D16" s="82">
        <v>67</v>
      </c>
      <c r="E16" s="82">
        <v>13</v>
      </c>
      <c r="F16" s="82">
        <v>8</v>
      </c>
      <c r="G16" s="263">
        <f t="shared" si="0"/>
        <v>479</v>
      </c>
      <c r="H16" s="18"/>
      <c r="I16" s="279" t="s">
        <v>26</v>
      </c>
      <c r="J16" s="83"/>
      <c r="K16" s="83">
        <v>104</v>
      </c>
      <c r="L16" s="83">
        <v>185</v>
      </c>
      <c r="M16" s="83">
        <v>111</v>
      </c>
      <c r="N16" s="83">
        <v>56</v>
      </c>
      <c r="O16" s="83">
        <v>21</v>
      </c>
      <c r="P16" s="83">
        <v>2</v>
      </c>
      <c r="Q16" s="263">
        <f t="shared" si="1"/>
        <v>479</v>
      </c>
      <c r="R16" s="403">
        <v>39.073945720250514</v>
      </c>
      <c r="S16" s="343"/>
      <c r="T16" s="279" t="s">
        <v>5</v>
      </c>
      <c r="U16" s="82">
        <v>6080</v>
      </c>
      <c r="V16" s="82">
        <v>797</v>
      </c>
      <c r="W16" s="192">
        <f t="shared" ref="W16:W20" si="4">SUM(U16:V16)</f>
        <v>6877</v>
      </c>
      <c r="X16" s="20"/>
    </row>
    <row r="17" spans="1:24" x14ac:dyDescent="0.25">
      <c r="A17" s="280" t="s">
        <v>279</v>
      </c>
      <c r="B17" s="24">
        <v>260</v>
      </c>
      <c r="C17" s="24">
        <v>156</v>
      </c>
      <c r="D17" s="24">
        <v>98</v>
      </c>
      <c r="E17" s="24">
        <v>23</v>
      </c>
      <c r="F17" s="24">
        <v>5</v>
      </c>
      <c r="G17" s="607">
        <f t="shared" si="0"/>
        <v>542</v>
      </c>
      <c r="H17" s="18"/>
      <c r="I17" s="280" t="s">
        <v>279</v>
      </c>
      <c r="J17" s="89">
        <v>2</v>
      </c>
      <c r="K17" s="89">
        <v>137</v>
      </c>
      <c r="L17" s="89">
        <v>155</v>
      </c>
      <c r="M17" s="89">
        <v>108</v>
      </c>
      <c r="N17" s="89">
        <v>82</v>
      </c>
      <c r="O17" s="89">
        <v>46</v>
      </c>
      <c r="P17" s="89">
        <v>12</v>
      </c>
      <c r="Q17" s="607">
        <f t="shared" si="1"/>
        <v>542</v>
      </c>
      <c r="R17" s="194">
        <v>40.803247232472316</v>
      </c>
      <c r="S17" s="343"/>
      <c r="T17" s="280" t="s">
        <v>6</v>
      </c>
      <c r="U17" s="24">
        <v>3949</v>
      </c>
      <c r="V17" s="24">
        <v>403</v>
      </c>
      <c r="W17" s="194">
        <f t="shared" si="4"/>
        <v>4352</v>
      </c>
      <c r="X17" s="20"/>
    </row>
    <row r="18" spans="1:24" x14ac:dyDescent="0.25">
      <c r="A18" s="279" t="s">
        <v>280</v>
      </c>
      <c r="B18" s="82">
        <v>471</v>
      </c>
      <c r="C18" s="82">
        <v>311</v>
      </c>
      <c r="D18" s="82">
        <v>126</v>
      </c>
      <c r="E18" s="82">
        <v>61</v>
      </c>
      <c r="F18" s="82">
        <v>11</v>
      </c>
      <c r="G18" s="263">
        <f t="shared" si="0"/>
        <v>980</v>
      </c>
      <c r="H18" s="18"/>
      <c r="I18" s="279" t="s">
        <v>280</v>
      </c>
      <c r="J18" s="83">
        <v>3</v>
      </c>
      <c r="K18" s="83">
        <v>282</v>
      </c>
      <c r="L18" s="83">
        <v>377</v>
      </c>
      <c r="M18" s="83">
        <v>183</v>
      </c>
      <c r="N18" s="83">
        <v>99</v>
      </c>
      <c r="O18" s="83">
        <v>29</v>
      </c>
      <c r="P18" s="83">
        <v>7</v>
      </c>
      <c r="Q18" s="263">
        <f t="shared" si="1"/>
        <v>980</v>
      </c>
      <c r="R18" s="403">
        <v>37.11481632653058</v>
      </c>
      <c r="S18" s="343"/>
      <c r="T18" s="279" t="s">
        <v>7</v>
      </c>
      <c r="U18" s="82">
        <v>2477</v>
      </c>
      <c r="V18" s="82">
        <v>174</v>
      </c>
      <c r="W18" s="192">
        <f t="shared" si="4"/>
        <v>2651</v>
      </c>
      <c r="X18" s="20"/>
    </row>
    <row r="19" spans="1:24" x14ac:dyDescent="0.25">
      <c r="A19" s="280" t="s">
        <v>281</v>
      </c>
      <c r="B19" s="24">
        <v>275</v>
      </c>
      <c r="C19" s="24">
        <v>138</v>
      </c>
      <c r="D19" s="24">
        <v>74</v>
      </c>
      <c r="E19" s="24">
        <v>24</v>
      </c>
      <c r="F19" s="24">
        <v>6</v>
      </c>
      <c r="G19" s="607">
        <f t="shared" si="0"/>
        <v>517</v>
      </c>
      <c r="H19" s="18"/>
      <c r="I19" s="280" t="s">
        <v>281</v>
      </c>
      <c r="J19" s="89">
        <v>3</v>
      </c>
      <c r="K19" s="89">
        <v>128</v>
      </c>
      <c r="L19" s="89">
        <v>174</v>
      </c>
      <c r="M19" s="89">
        <v>127</v>
      </c>
      <c r="N19" s="89">
        <v>59</v>
      </c>
      <c r="O19" s="89">
        <v>22</v>
      </c>
      <c r="P19" s="89">
        <v>4</v>
      </c>
      <c r="Q19" s="607">
        <f t="shared" si="1"/>
        <v>517</v>
      </c>
      <c r="R19" s="194">
        <v>38.803114119922618</v>
      </c>
      <c r="S19" s="343"/>
      <c r="T19" s="280" t="s">
        <v>187</v>
      </c>
      <c r="U19" s="24">
        <v>1030</v>
      </c>
      <c r="V19" s="24">
        <v>45</v>
      </c>
      <c r="W19" s="194">
        <f t="shared" si="4"/>
        <v>1075</v>
      </c>
      <c r="X19" s="20"/>
    </row>
    <row r="20" spans="1:24" ht="15.75" thickBot="1" x14ac:dyDescent="0.3">
      <c r="A20" s="279" t="s">
        <v>28</v>
      </c>
      <c r="B20" s="82">
        <v>767</v>
      </c>
      <c r="C20" s="82">
        <v>472</v>
      </c>
      <c r="D20" s="82">
        <v>297</v>
      </c>
      <c r="E20" s="82">
        <v>58</v>
      </c>
      <c r="F20" s="82">
        <v>16</v>
      </c>
      <c r="G20" s="263">
        <f t="shared" si="0"/>
        <v>1610</v>
      </c>
      <c r="H20" s="18"/>
      <c r="I20" s="279" t="s">
        <v>28</v>
      </c>
      <c r="J20" s="83">
        <v>1</v>
      </c>
      <c r="K20" s="83">
        <v>311</v>
      </c>
      <c r="L20" s="83">
        <v>485</v>
      </c>
      <c r="M20" s="83">
        <v>395</v>
      </c>
      <c r="N20" s="83">
        <v>255</v>
      </c>
      <c r="O20" s="83">
        <v>123</v>
      </c>
      <c r="P20" s="83">
        <v>40</v>
      </c>
      <c r="Q20" s="263">
        <f t="shared" si="1"/>
        <v>1610</v>
      </c>
      <c r="R20" s="403">
        <v>42.045757763975089</v>
      </c>
      <c r="S20" s="343"/>
      <c r="T20" s="398" t="s">
        <v>188</v>
      </c>
      <c r="U20" s="539">
        <v>258</v>
      </c>
      <c r="V20" s="539">
        <v>10</v>
      </c>
      <c r="W20" s="192">
        <f t="shared" si="4"/>
        <v>268</v>
      </c>
      <c r="X20" s="20"/>
    </row>
    <row r="21" spans="1:24" ht="16.5" thickTop="1" thickBot="1" x14ac:dyDescent="0.3">
      <c r="A21" s="280" t="s">
        <v>287</v>
      </c>
      <c r="B21" s="24">
        <v>84</v>
      </c>
      <c r="C21" s="24">
        <v>39</v>
      </c>
      <c r="D21" s="24">
        <v>16</v>
      </c>
      <c r="E21" s="24">
        <v>7</v>
      </c>
      <c r="F21" s="24">
        <v>2</v>
      </c>
      <c r="G21" s="607">
        <f t="shared" si="0"/>
        <v>148</v>
      </c>
      <c r="H21" s="18"/>
      <c r="I21" s="280" t="s">
        <v>287</v>
      </c>
      <c r="J21" s="89"/>
      <c r="K21" s="89">
        <v>17</v>
      </c>
      <c r="L21" s="89">
        <v>50</v>
      </c>
      <c r="M21" s="89">
        <v>37</v>
      </c>
      <c r="N21" s="89">
        <v>30</v>
      </c>
      <c r="O21" s="89">
        <v>11</v>
      </c>
      <c r="P21" s="89">
        <v>3</v>
      </c>
      <c r="Q21" s="607">
        <f t="shared" si="1"/>
        <v>148</v>
      </c>
      <c r="R21" s="194">
        <v>43.404864864864862</v>
      </c>
      <c r="S21" s="343"/>
      <c r="T21" s="254" t="s">
        <v>11</v>
      </c>
      <c r="U21" s="186">
        <f>SUM(U14:U20)</f>
        <v>17814</v>
      </c>
      <c r="V21" s="186">
        <f t="shared" ref="V21:W21" si="5">SUM(V14:V20)</f>
        <v>1978</v>
      </c>
      <c r="W21" s="313">
        <f t="shared" si="5"/>
        <v>19792</v>
      </c>
    </row>
    <row r="22" spans="1:24" ht="15.75" thickBot="1" x14ac:dyDescent="0.3">
      <c r="A22" s="279" t="s">
        <v>288</v>
      </c>
      <c r="B22" s="82">
        <v>72</v>
      </c>
      <c r="C22" s="82">
        <v>24</v>
      </c>
      <c r="D22" s="82">
        <v>15</v>
      </c>
      <c r="E22" s="82">
        <v>3</v>
      </c>
      <c r="F22" s="82"/>
      <c r="G22" s="263">
        <f t="shared" si="0"/>
        <v>114</v>
      </c>
      <c r="H22" s="18"/>
      <c r="I22" s="279" t="s">
        <v>288</v>
      </c>
      <c r="J22" s="83"/>
      <c r="K22" s="83">
        <v>33</v>
      </c>
      <c r="L22" s="83">
        <v>55</v>
      </c>
      <c r="M22" s="83">
        <v>18</v>
      </c>
      <c r="N22" s="83">
        <v>6</v>
      </c>
      <c r="O22" s="83">
        <v>1</v>
      </c>
      <c r="P22" s="83">
        <v>1</v>
      </c>
      <c r="Q22" s="263">
        <f t="shared" si="1"/>
        <v>114</v>
      </c>
      <c r="R22" s="403">
        <v>35.069210526315793</v>
      </c>
      <c r="S22" s="343"/>
      <c r="T22" s="401" t="s">
        <v>373</v>
      </c>
      <c r="U22" s="805">
        <v>38</v>
      </c>
      <c r="V22" s="806">
        <v>35.200000000000003</v>
      </c>
      <c r="W22" s="807">
        <v>37.700000000000003</v>
      </c>
    </row>
    <row r="23" spans="1:24" x14ac:dyDescent="0.25">
      <c r="A23" s="280" t="s">
        <v>29</v>
      </c>
      <c r="B23" s="24">
        <v>380</v>
      </c>
      <c r="C23" s="24">
        <v>221</v>
      </c>
      <c r="D23" s="24">
        <v>46</v>
      </c>
      <c r="E23" s="24">
        <v>25</v>
      </c>
      <c r="F23" s="24">
        <v>8</v>
      </c>
      <c r="G23" s="607">
        <f t="shared" si="0"/>
        <v>680</v>
      </c>
      <c r="H23" s="18"/>
      <c r="I23" s="280" t="s">
        <v>29</v>
      </c>
      <c r="J23" s="89">
        <v>1</v>
      </c>
      <c r="K23" s="89">
        <v>177</v>
      </c>
      <c r="L23" s="89">
        <v>301</v>
      </c>
      <c r="M23" s="89">
        <v>140</v>
      </c>
      <c r="N23" s="89">
        <v>48</v>
      </c>
      <c r="O23" s="89">
        <v>11</v>
      </c>
      <c r="P23" s="89">
        <v>2</v>
      </c>
      <c r="Q23" s="607">
        <f t="shared" si="1"/>
        <v>680</v>
      </c>
      <c r="R23" s="655">
        <v>36.437661764705922</v>
      </c>
      <c r="S23" s="343"/>
      <c r="T23" s="41" t="s">
        <v>500</v>
      </c>
    </row>
    <row r="24" spans="1:24" x14ac:dyDescent="0.25">
      <c r="A24" s="279" t="s">
        <v>30</v>
      </c>
      <c r="B24" s="82">
        <v>297</v>
      </c>
      <c r="C24" s="82">
        <v>332</v>
      </c>
      <c r="D24" s="82">
        <v>244</v>
      </c>
      <c r="E24" s="82">
        <v>39</v>
      </c>
      <c r="F24" s="82">
        <v>10</v>
      </c>
      <c r="G24" s="263">
        <f t="shared" si="0"/>
        <v>922</v>
      </c>
      <c r="H24" s="18"/>
      <c r="I24" s="279" t="s">
        <v>30</v>
      </c>
      <c r="J24" s="83">
        <v>2</v>
      </c>
      <c r="K24" s="83">
        <v>246</v>
      </c>
      <c r="L24" s="83">
        <v>325</v>
      </c>
      <c r="M24" s="83">
        <v>193</v>
      </c>
      <c r="N24" s="83">
        <v>104</v>
      </c>
      <c r="O24" s="83">
        <v>46</v>
      </c>
      <c r="P24" s="83">
        <v>6</v>
      </c>
      <c r="Q24" s="263">
        <f t="shared" si="1"/>
        <v>922</v>
      </c>
      <c r="R24" s="656">
        <v>38.434164859002173</v>
      </c>
      <c r="S24" s="343"/>
      <c r="T24" s="29"/>
      <c r="U24" s="21"/>
      <c r="V24" s="21"/>
      <c r="W24" s="21"/>
    </row>
    <row r="25" spans="1:24" x14ac:dyDescent="0.25">
      <c r="A25" s="280" t="s">
        <v>31</v>
      </c>
      <c r="B25" s="24">
        <v>87</v>
      </c>
      <c r="C25" s="24">
        <v>54</v>
      </c>
      <c r="D25" s="24">
        <v>38</v>
      </c>
      <c r="E25" s="24">
        <v>2</v>
      </c>
      <c r="F25" s="24">
        <v>2</v>
      </c>
      <c r="G25" s="607">
        <f t="shared" si="0"/>
        <v>183</v>
      </c>
      <c r="H25" s="18"/>
      <c r="I25" s="280" t="s">
        <v>31</v>
      </c>
      <c r="J25" s="89"/>
      <c r="K25" s="89">
        <v>44</v>
      </c>
      <c r="L25" s="89">
        <v>71</v>
      </c>
      <c r="M25" s="89">
        <v>46</v>
      </c>
      <c r="N25" s="89">
        <v>18</v>
      </c>
      <c r="O25" s="89">
        <v>3</v>
      </c>
      <c r="P25" s="89">
        <v>1</v>
      </c>
      <c r="Q25" s="607">
        <f t="shared" si="1"/>
        <v>183</v>
      </c>
      <c r="R25" s="655">
        <v>37.872349726775965</v>
      </c>
      <c r="S25" s="343"/>
    </row>
    <row r="26" spans="1:24" x14ac:dyDescent="0.25">
      <c r="A26" s="279" t="s">
        <v>32</v>
      </c>
      <c r="B26" s="82">
        <v>103</v>
      </c>
      <c r="C26" s="82">
        <v>34</v>
      </c>
      <c r="D26" s="82">
        <v>59</v>
      </c>
      <c r="E26" s="82">
        <v>7</v>
      </c>
      <c r="F26" s="82">
        <v>4</v>
      </c>
      <c r="G26" s="263">
        <f t="shared" si="0"/>
        <v>207</v>
      </c>
      <c r="H26" s="18"/>
      <c r="I26" s="279" t="s">
        <v>32</v>
      </c>
      <c r="J26" s="83"/>
      <c r="K26" s="83">
        <v>28</v>
      </c>
      <c r="L26" s="83">
        <v>78</v>
      </c>
      <c r="M26" s="83">
        <v>45</v>
      </c>
      <c r="N26" s="83">
        <v>39</v>
      </c>
      <c r="O26" s="83">
        <v>16</v>
      </c>
      <c r="P26" s="83">
        <v>1</v>
      </c>
      <c r="Q26" s="263">
        <f t="shared" si="1"/>
        <v>207</v>
      </c>
      <c r="R26" s="403">
        <v>42.373526570048291</v>
      </c>
      <c r="S26" s="343"/>
      <c r="T26" s="30"/>
      <c r="U26" s="34"/>
      <c r="V26" s="34"/>
      <c r="W26" s="34"/>
    </row>
    <row r="27" spans="1:24" x14ac:dyDescent="0.25">
      <c r="A27" s="280" t="s">
        <v>282</v>
      </c>
      <c r="B27" s="24">
        <v>124</v>
      </c>
      <c r="C27" s="24">
        <v>78</v>
      </c>
      <c r="D27" s="24">
        <v>40</v>
      </c>
      <c r="E27" s="24">
        <v>6</v>
      </c>
      <c r="F27" s="24">
        <v>2</v>
      </c>
      <c r="G27" s="607">
        <f t="shared" si="0"/>
        <v>250</v>
      </c>
      <c r="H27" s="18"/>
      <c r="I27" s="280" t="s">
        <v>282</v>
      </c>
      <c r="J27" s="89"/>
      <c r="K27" s="89">
        <v>48</v>
      </c>
      <c r="L27" s="89">
        <v>102</v>
      </c>
      <c r="M27" s="89">
        <v>57</v>
      </c>
      <c r="N27" s="89">
        <v>35</v>
      </c>
      <c r="O27" s="89">
        <v>7</v>
      </c>
      <c r="P27" s="89">
        <v>1</v>
      </c>
      <c r="Q27" s="607">
        <f t="shared" si="1"/>
        <v>250</v>
      </c>
      <c r="R27" s="194">
        <v>39.174399999999991</v>
      </c>
      <c r="S27" s="343"/>
    </row>
    <row r="28" spans="1:24" x14ac:dyDescent="0.25">
      <c r="A28" s="279" t="s">
        <v>73</v>
      </c>
      <c r="B28" s="82">
        <v>5</v>
      </c>
      <c r="C28" s="82">
        <v>3</v>
      </c>
      <c r="D28" s="82">
        <v>1</v>
      </c>
      <c r="E28" s="82">
        <v>1</v>
      </c>
      <c r="F28" s="82"/>
      <c r="G28" s="263">
        <f t="shared" si="0"/>
        <v>10</v>
      </c>
      <c r="H28" s="18"/>
      <c r="I28" s="279" t="s">
        <v>73</v>
      </c>
      <c r="J28" s="83">
        <v>3</v>
      </c>
      <c r="K28" s="83">
        <v>7</v>
      </c>
      <c r="L28" s="83"/>
      <c r="M28" s="83"/>
      <c r="N28" s="83"/>
      <c r="O28" s="83"/>
      <c r="P28" s="83"/>
      <c r="Q28" s="263">
        <f t="shared" si="1"/>
        <v>10</v>
      </c>
      <c r="R28" s="403">
        <v>21.645999999999997</v>
      </c>
      <c r="S28" s="343"/>
    </row>
    <row r="29" spans="1:24" x14ac:dyDescent="0.25">
      <c r="A29" s="644" t="s">
        <v>33</v>
      </c>
      <c r="B29" s="316">
        <v>1064</v>
      </c>
      <c r="C29" s="316">
        <v>791</v>
      </c>
      <c r="D29" s="316">
        <v>489</v>
      </c>
      <c r="E29" s="316">
        <v>74</v>
      </c>
      <c r="F29" s="316">
        <v>32</v>
      </c>
      <c r="G29" s="607">
        <f t="shared" si="0"/>
        <v>2450</v>
      </c>
      <c r="H29" s="18"/>
      <c r="I29" s="644" t="s">
        <v>33</v>
      </c>
      <c r="J29" s="606">
        <v>4</v>
      </c>
      <c r="K29" s="606">
        <v>523</v>
      </c>
      <c r="L29" s="606">
        <v>830</v>
      </c>
      <c r="M29" s="606">
        <v>520</v>
      </c>
      <c r="N29" s="606">
        <v>354</v>
      </c>
      <c r="O29" s="606">
        <v>168</v>
      </c>
      <c r="P29" s="606">
        <v>51</v>
      </c>
      <c r="Q29" s="607">
        <f t="shared" si="1"/>
        <v>2450</v>
      </c>
      <c r="R29" s="762">
        <v>40.73877959183681</v>
      </c>
      <c r="S29" s="343"/>
      <c r="T29" s="343"/>
      <c r="U29" s="343"/>
      <c r="V29" s="343"/>
      <c r="W29" s="343"/>
    </row>
    <row r="30" spans="1:24" s="343" customFormat="1" ht="15.75" thickBot="1" x14ac:dyDescent="0.3">
      <c r="A30" s="279" t="s">
        <v>34</v>
      </c>
      <c r="B30" s="82">
        <v>202</v>
      </c>
      <c r="C30" s="82">
        <v>201</v>
      </c>
      <c r="D30" s="82">
        <v>77</v>
      </c>
      <c r="E30" s="82">
        <v>10</v>
      </c>
      <c r="F30" s="82">
        <v>10</v>
      </c>
      <c r="G30" s="263">
        <f t="shared" si="0"/>
        <v>500</v>
      </c>
      <c r="H30" s="18"/>
      <c r="I30" s="279" t="s">
        <v>34</v>
      </c>
      <c r="J30" s="83">
        <v>1</v>
      </c>
      <c r="K30" s="83">
        <v>140</v>
      </c>
      <c r="L30" s="83">
        <v>186</v>
      </c>
      <c r="M30" s="83">
        <v>106</v>
      </c>
      <c r="N30" s="83">
        <v>47</v>
      </c>
      <c r="O30" s="83">
        <v>17</v>
      </c>
      <c r="P30" s="83">
        <v>3</v>
      </c>
      <c r="Q30" s="263">
        <f t="shared" si="1"/>
        <v>500</v>
      </c>
      <c r="R30" s="403">
        <v>37.575339999999997</v>
      </c>
      <c r="T30" s="2"/>
      <c r="U30" s="2"/>
      <c r="V30" s="2"/>
      <c r="W30" s="2"/>
    </row>
    <row r="31" spans="1:24" ht="16.5" thickTop="1" thickBot="1" x14ac:dyDescent="0.3">
      <c r="A31" s="541" t="s">
        <v>11</v>
      </c>
      <c r="B31" s="312">
        <f>SUM(B4:B30)</f>
        <v>9063</v>
      </c>
      <c r="C31" s="312">
        <f>SUM(C4:C30)</f>
        <v>6287</v>
      </c>
      <c r="D31" s="312">
        <f>SUM(D4:D30)</f>
        <v>3447</v>
      </c>
      <c r="E31" s="312">
        <f>SUM(E4:E30)</f>
        <v>743</v>
      </c>
      <c r="F31" s="312">
        <f>SUM(F4:F30)</f>
        <v>252</v>
      </c>
      <c r="G31" s="313">
        <f t="shared" ref="G31" si="6">SUM(B31:F31)</f>
        <v>19792</v>
      </c>
      <c r="H31" s="18"/>
      <c r="I31" s="541" t="s">
        <v>11</v>
      </c>
      <c r="J31" s="207">
        <f>SUM(J4:J30)</f>
        <v>40</v>
      </c>
      <c r="K31" s="207">
        <f>SUM(K4:K30)</f>
        <v>4529</v>
      </c>
      <c r="L31" s="207">
        <f>SUM(L4:L30)</f>
        <v>6877</v>
      </c>
      <c r="M31" s="207">
        <f>SUM(M4:M30)</f>
        <v>4352</v>
      </c>
      <c r="N31" s="207">
        <f>SUM(N4:N30)</f>
        <v>2651</v>
      </c>
      <c r="O31" s="207">
        <f>SUM(O4:O30)</f>
        <v>1075</v>
      </c>
      <c r="P31" s="207">
        <f>SUM(P4:P30)</f>
        <v>268</v>
      </c>
      <c r="Q31" s="308">
        <f>SUM(Q4:Q30)</f>
        <v>19792</v>
      </c>
      <c r="R31" s="742">
        <v>40</v>
      </c>
      <c r="S31" s="343"/>
    </row>
    <row r="32" spans="1:24" x14ac:dyDescent="0.25">
      <c r="A32" s="41" t="s">
        <v>500</v>
      </c>
      <c r="H32" s="316"/>
      <c r="I32" s="41" t="s">
        <v>500</v>
      </c>
      <c r="S32" s="343"/>
    </row>
    <row r="33" spans="8:19" x14ac:dyDescent="0.25">
      <c r="H33" s="316"/>
      <c r="S33" s="343"/>
    </row>
  </sheetData>
  <sortState ref="I4:R30">
    <sortCondition ref="I3"/>
  </sortState>
  <mergeCells count="5">
    <mergeCell ref="A2:F2"/>
    <mergeCell ref="T12:W12"/>
    <mergeCell ref="T2:W2"/>
    <mergeCell ref="I2:Q2"/>
    <mergeCell ref="A1:W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V66"/>
  <sheetViews>
    <sheetView topLeftCell="L1" workbookViewId="0">
      <selection activeCell="O9" sqref="O9"/>
    </sheetView>
  </sheetViews>
  <sheetFormatPr defaultRowHeight="15" x14ac:dyDescent="0.25"/>
  <cols>
    <col min="1" max="1" width="27.85546875" style="2" customWidth="1"/>
    <col min="2" max="2" width="9.7109375" style="86" customWidth="1"/>
    <col min="3" max="3" width="15.5703125" style="86" bestFit="1" customWidth="1"/>
    <col min="4" max="4" width="13.28515625" style="86" bestFit="1" customWidth="1"/>
    <col min="5" max="5" width="16.7109375" style="86" customWidth="1"/>
    <col min="6" max="6" width="6.140625" style="86" bestFit="1" customWidth="1"/>
    <col min="7" max="7" width="11.28515625" style="2" bestFit="1" customWidth="1"/>
    <col min="8" max="8" width="13.140625" style="343" bestFit="1" customWidth="1"/>
    <col min="9" max="9" width="20.7109375" style="86" bestFit="1" customWidth="1"/>
    <col min="10" max="11" width="13.140625" style="86" bestFit="1" customWidth="1"/>
    <col min="12" max="12" width="12.140625" style="86" bestFit="1" customWidth="1"/>
    <col min="13" max="13" width="14.140625" style="86" bestFit="1" customWidth="1"/>
    <col min="14" max="14" width="22.28515625" style="86" bestFit="1" customWidth="1"/>
    <col min="15" max="15" width="12" style="86" customWidth="1"/>
    <col min="16" max="17" width="11.28515625" style="86" bestFit="1" customWidth="1"/>
    <col min="18" max="18" width="13.140625" style="86" customWidth="1"/>
    <col min="19" max="19" width="12.140625" style="86" bestFit="1" customWidth="1"/>
    <col min="20" max="20" width="14.140625" style="86" bestFit="1" customWidth="1"/>
    <col min="21" max="21" width="8.42578125" style="86" bestFit="1" customWidth="1"/>
    <col min="22" max="22" width="8.42578125" style="86" customWidth="1"/>
    <col min="23" max="23" width="6.140625" style="2" customWidth="1"/>
    <col min="24" max="24" width="22.5703125" style="2" customWidth="1"/>
    <col min="25" max="26" width="9.140625" style="2"/>
    <col min="27" max="27" width="11.28515625" style="2" bestFit="1" customWidth="1"/>
    <col min="28" max="16384" width="9.140625" style="2"/>
  </cols>
  <sheetData>
    <row r="1" spans="1:22" ht="15.75" thickBot="1" x14ac:dyDescent="0.3">
      <c r="A1" s="845" t="s">
        <v>542</v>
      </c>
      <c r="B1" s="845"/>
      <c r="C1" s="845"/>
      <c r="D1" s="845"/>
      <c r="E1" s="845"/>
      <c r="F1" s="845"/>
      <c r="H1" s="61"/>
      <c r="I1" s="887" t="s">
        <v>544</v>
      </c>
      <c r="J1" s="887"/>
      <c r="K1" s="887"/>
      <c r="L1" s="887"/>
      <c r="M1" s="2"/>
      <c r="N1" s="886" t="s">
        <v>546</v>
      </c>
      <c r="O1" s="886"/>
      <c r="P1" s="886"/>
      <c r="Q1" s="886"/>
      <c r="R1" s="2"/>
      <c r="S1" s="2"/>
      <c r="T1" s="2"/>
      <c r="U1" s="2"/>
      <c r="V1" s="2"/>
    </row>
    <row r="2" spans="1:22" ht="15" customHeight="1" x14ac:dyDescent="0.25">
      <c r="A2" s="326"/>
      <c r="B2" s="246" t="s">
        <v>442</v>
      </c>
      <c r="C2" s="246" t="s">
        <v>297</v>
      </c>
      <c r="D2" s="246" t="s">
        <v>420</v>
      </c>
      <c r="E2" s="246" t="s">
        <v>365</v>
      </c>
      <c r="F2" s="246" t="s">
        <v>106</v>
      </c>
      <c r="G2" s="371" t="s">
        <v>11</v>
      </c>
      <c r="H2" s="2"/>
      <c r="I2" s="405"/>
      <c r="J2" s="310" t="s">
        <v>3</v>
      </c>
      <c r="K2" s="309" t="s">
        <v>10</v>
      </c>
      <c r="L2" s="296" t="s">
        <v>11</v>
      </c>
      <c r="M2" s="2"/>
      <c r="N2" s="271"/>
      <c r="O2" s="310" t="s">
        <v>3</v>
      </c>
      <c r="P2" s="309" t="s">
        <v>10</v>
      </c>
      <c r="Q2" s="296" t="s">
        <v>11</v>
      </c>
      <c r="R2" s="2"/>
      <c r="S2" s="2"/>
      <c r="T2" s="2"/>
      <c r="U2" s="2"/>
      <c r="V2" s="2"/>
    </row>
    <row r="3" spans="1:22" x14ac:dyDescent="0.25">
      <c r="A3" s="279" t="s">
        <v>21</v>
      </c>
      <c r="B3" s="83">
        <v>26</v>
      </c>
      <c r="C3" s="83">
        <v>884</v>
      </c>
      <c r="D3" s="83">
        <v>52</v>
      </c>
      <c r="E3" s="83">
        <v>109</v>
      </c>
      <c r="F3" s="83">
        <v>10</v>
      </c>
      <c r="G3" s="263">
        <f>SUM(B3:F3)</f>
        <v>1081</v>
      </c>
      <c r="H3" s="20"/>
      <c r="I3" s="279" t="s">
        <v>174</v>
      </c>
      <c r="J3" s="82">
        <v>13932</v>
      </c>
      <c r="K3" s="82">
        <v>1532</v>
      </c>
      <c r="L3" s="192">
        <f>SUM(J3:K3)</f>
        <v>15464</v>
      </c>
      <c r="M3" s="2"/>
      <c r="N3" s="279" t="s">
        <v>366</v>
      </c>
      <c r="O3" s="82">
        <v>301</v>
      </c>
      <c r="P3" s="82">
        <v>6</v>
      </c>
      <c r="Q3" s="192">
        <f>SUM(O3:P3)</f>
        <v>307</v>
      </c>
      <c r="R3" s="2"/>
      <c r="S3" s="2"/>
      <c r="T3" s="2"/>
      <c r="U3" s="2"/>
      <c r="V3" s="2"/>
    </row>
    <row r="4" spans="1:22" x14ac:dyDescent="0.25">
      <c r="A4" s="280" t="s">
        <v>276</v>
      </c>
      <c r="B4" s="89">
        <v>2</v>
      </c>
      <c r="C4" s="89">
        <v>334</v>
      </c>
      <c r="D4" s="89">
        <v>58</v>
      </c>
      <c r="E4" s="89">
        <v>121</v>
      </c>
      <c r="F4" s="89">
        <v>0</v>
      </c>
      <c r="G4" s="607">
        <f>SUM(B4:F4)</f>
        <v>515</v>
      </c>
      <c r="H4" s="20"/>
      <c r="I4" s="280" t="s">
        <v>175</v>
      </c>
      <c r="J4" s="24">
        <v>1176</v>
      </c>
      <c r="K4" s="24">
        <v>136</v>
      </c>
      <c r="L4" s="194">
        <f t="shared" ref="L4:L8" si="0">SUM(J4:K4)</f>
        <v>1312</v>
      </c>
      <c r="M4" s="2"/>
      <c r="N4" s="280" t="s">
        <v>368</v>
      </c>
      <c r="O4" s="24">
        <v>731</v>
      </c>
      <c r="P4" s="24">
        <v>45</v>
      </c>
      <c r="Q4" s="194">
        <f>SUM(O4:P4)</f>
        <v>776</v>
      </c>
      <c r="R4" s="2"/>
      <c r="S4" s="2"/>
      <c r="T4" s="2"/>
      <c r="U4" s="2"/>
      <c r="V4" s="2"/>
    </row>
    <row r="5" spans="1:22" x14ac:dyDescent="0.25">
      <c r="A5" s="279" t="s">
        <v>293</v>
      </c>
      <c r="B5" s="83">
        <v>0</v>
      </c>
      <c r="C5" s="83">
        <v>1235</v>
      </c>
      <c r="D5" s="83">
        <v>33</v>
      </c>
      <c r="E5" s="83">
        <v>125</v>
      </c>
      <c r="F5" s="83">
        <v>13</v>
      </c>
      <c r="G5" s="263">
        <f t="shared" ref="G5:G29" si="1">SUM(B5:F5)</f>
        <v>1406</v>
      </c>
      <c r="H5" s="20"/>
      <c r="I5" s="279" t="s">
        <v>483</v>
      </c>
      <c r="J5" s="82">
        <v>2391</v>
      </c>
      <c r="K5" s="82">
        <v>285</v>
      </c>
      <c r="L5" s="192">
        <f t="shared" si="0"/>
        <v>2676</v>
      </c>
      <c r="M5" s="2"/>
      <c r="N5" s="279" t="s">
        <v>367</v>
      </c>
      <c r="O5" s="82">
        <v>1741</v>
      </c>
      <c r="P5" s="82">
        <v>23</v>
      </c>
      <c r="Q5" s="192">
        <f t="shared" ref="Q5:Q8" si="2">SUM(O5:P5)</f>
        <v>1764</v>
      </c>
      <c r="R5" s="2"/>
      <c r="S5" s="2"/>
      <c r="T5" s="2"/>
      <c r="U5" s="2"/>
      <c r="V5" s="2"/>
    </row>
    <row r="6" spans="1:22" x14ac:dyDescent="0.25">
      <c r="A6" s="280" t="s">
        <v>278</v>
      </c>
      <c r="B6" s="89">
        <v>11</v>
      </c>
      <c r="C6" s="89">
        <v>723</v>
      </c>
      <c r="D6" s="89">
        <v>32</v>
      </c>
      <c r="E6" s="89">
        <v>132</v>
      </c>
      <c r="F6" s="89">
        <v>9</v>
      </c>
      <c r="G6" s="607">
        <f t="shared" si="1"/>
        <v>907</v>
      </c>
      <c r="H6" s="20"/>
      <c r="I6" s="280" t="s">
        <v>179</v>
      </c>
      <c r="J6" s="24">
        <v>170</v>
      </c>
      <c r="K6" s="24">
        <v>12</v>
      </c>
      <c r="L6" s="194">
        <f t="shared" si="0"/>
        <v>182</v>
      </c>
      <c r="M6" s="2"/>
      <c r="N6" s="280" t="s">
        <v>369</v>
      </c>
      <c r="O6" s="24">
        <v>3</v>
      </c>
      <c r="P6" s="24">
        <v>0</v>
      </c>
      <c r="Q6" s="194">
        <f t="shared" si="2"/>
        <v>3</v>
      </c>
      <c r="R6" s="2"/>
      <c r="S6" s="2"/>
      <c r="T6" s="2"/>
      <c r="U6" s="2"/>
      <c r="V6" s="2"/>
    </row>
    <row r="7" spans="1:22" ht="15.75" thickBot="1" x14ac:dyDescent="0.3">
      <c r="A7" s="279" t="s">
        <v>277</v>
      </c>
      <c r="B7" s="83">
        <v>1</v>
      </c>
      <c r="C7" s="83">
        <v>236</v>
      </c>
      <c r="D7" s="83">
        <v>10</v>
      </c>
      <c r="E7" s="83">
        <v>45</v>
      </c>
      <c r="F7" s="83">
        <v>8</v>
      </c>
      <c r="G7" s="263">
        <f t="shared" si="1"/>
        <v>300</v>
      </c>
      <c r="H7" s="20"/>
      <c r="I7" s="398" t="s">
        <v>106</v>
      </c>
      <c r="J7" s="394">
        <v>145</v>
      </c>
      <c r="K7" s="394">
        <v>13</v>
      </c>
      <c r="L7" s="399">
        <f t="shared" si="0"/>
        <v>158</v>
      </c>
      <c r="M7" s="2"/>
      <c r="N7" s="279" t="s">
        <v>502</v>
      </c>
      <c r="O7" s="82">
        <v>16</v>
      </c>
      <c r="P7" s="82">
        <v>0</v>
      </c>
      <c r="Q7" s="192">
        <f t="shared" si="2"/>
        <v>16</v>
      </c>
      <c r="R7" s="2"/>
      <c r="S7" s="2"/>
      <c r="T7" s="2"/>
      <c r="U7" s="2"/>
      <c r="V7" s="2"/>
    </row>
    <row r="8" spans="1:22" ht="16.5" thickTop="1" thickBot="1" x14ac:dyDescent="0.3">
      <c r="A8" s="280" t="s">
        <v>22</v>
      </c>
      <c r="B8" s="89">
        <v>6</v>
      </c>
      <c r="C8" s="89">
        <v>221</v>
      </c>
      <c r="D8" s="89">
        <v>46</v>
      </c>
      <c r="E8" s="89">
        <v>37</v>
      </c>
      <c r="F8" s="89">
        <v>3</v>
      </c>
      <c r="G8" s="607">
        <f t="shared" si="1"/>
        <v>313</v>
      </c>
      <c r="H8" s="20"/>
      <c r="I8" s="362" t="s">
        <v>11</v>
      </c>
      <c r="J8" s="186">
        <f>SUM(J3:J7)</f>
        <v>17814</v>
      </c>
      <c r="K8" s="186">
        <f>SUM(K3:K7)</f>
        <v>1978</v>
      </c>
      <c r="L8" s="195">
        <f t="shared" si="0"/>
        <v>19792</v>
      </c>
      <c r="M8" s="2"/>
      <c r="N8" s="304" t="s">
        <v>503</v>
      </c>
      <c r="O8" s="305">
        <v>6</v>
      </c>
      <c r="P8" s="305">
        <v>0</v>
      </c>
      <c r="Q8" s="194">
        <f t="shared" si="2"/>
        <v>6</v>
      </c>
      <c r="R8" s="2"/>
      <c r="S8" s="2"/>
      <c r="T8" s="2"/>
      <c r="U8" s="2"/>
      <c r="V8" s="2"/>
    </row>
    <row r="9" spans="1:22" ht="16.5" thickTop="1" thickBot="1" x14ac:dyDescent="0.3">
      <c r="A9" s="279" t="s">
        <v>284</v>
      </c>
      <c r="B9" s="83">
        <v>1</v>
      </c>
      <c r="C9" s="83">
        <v>441</v>
      </c>
      <c r="D9" s="83">
        <v>161</v>
      </c>
      <c r="E9" s="83">
        <v>74</v>
      </c>
      <c r="F9" s="83">
        <v>4</v>
      </c>
      <c r="G9" s="263">
        <f t="shared" si="1"/>
        <v>681</v>
      </c>
      <c r="H9" s="20"/>
      <c r="I9" s="657" t="s">
        <v>501</v>
      </c>
      <c r="J9" s="316"/>
      <c r="K9" s="316"/>
      <c r="L9" s="316"/>
      <c r="M9" s="2"/>
      <c r="N9" s="254" t="s">
        <v>11</v>
      </c>
      <c r="O9" s="186">
        <f>SUM(O3:O8)</f>
        <v>2798</v>
      </c>
      <c r="P9" s="186">
        <f>SUM(P3:P8)</f>
        <v>74</v>
      </c>
      <c r="Q9" s="313">
        <f>SUM(Q3:Q8)</f>
        <v>2872</v>
      </c>
      <c r="R9" s="2"/>
      <c r="S9" s="2"/>
      <c r="T9" s="2"/>
      <c r="U9" s="2"/>
      <c r="V9" s="2"/>
    </row>
    <row r="10" spans="1:22" x14ac:dyDescent="0.25">
      <c r="A10" s="280" t="s">
        <v>294</v>
      </c>
      <c r="B10" s="89">
        <v>35</v>
      </c>
      <c r="C10" s="89">
        <v>520</v>
      </c>
      <c r="D10" s="89">
        <v>21</v>
      </c>
      <c r="E10" s="89">
        <v>120</v>
      </c>
      <c r="F10" s="89">
        <v>3</v>
      </c>
      <c r="G10" s="607">
        <f t="shared" si="1"/>
        <v>699</v>
      </c>
      <c r="H10" s="20"/>
      <c r="I10" s="657"/>
      <c r="J10" s="316"/>
      <c r="K10" s="316"/>
      <c r="L10" s="316"/>
      <c r="M10" s="2"/>
      <c r="N10" s="41" t="s">
        <v>500</v>
      </c>
      <c r="R10" s="2"/>
      <c r="S10" s="2"/>
      <c r="T10" s="2"/>
      <c r="U10" s="2"/>
      <c r="V10" s="2"/>
    </row>
    <row r="11" spans="1:22" ht="15.75" thickBot="1" x14ac:dyDescent="0.3">
      <c r="A11" s="279" t="s">
        <v>295</v>
      </c>
      <c r="B11" s="83">
        <v>9</v>
      </c>
      <c r="C11" s="83">
        <v>793</v>
      </c>
      <c r="D11" s="83">
        <v>34</v>
      </c>
      <c r="E11" s="83">
        <v>89</v>
      </c>
      <c r="F11" s="83">
        <v>7</v>
      </c>
      <c r="G11" s="263">
        <f t="shared" si="1"/>
        <v>932</v>
      </c>
      <c r="H11" s="20"/>
      <c r="I11" s="845" t="s">
        <v>545</v>
      </c>
      <c r="J11" s="845"/>
      <c r="K11" s="845"/>
      <c r="L11" s="845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A12" s="280" t="s">
        <v>23</v>
      </c>
      <c r="B12" s="89">
        <v>0</v>
      </c>
      <c r="C12" s="89">
        <v>116</v>
      </c>
      <c r="D12" s="89">
        <v>15</v>
      </c>
      <c r="E12" s="89">
        <v>17</v>
      </c>
      <c r="F12" s="89">
        <v>2</v>
      </c>
      <c r="G12" s="607">
        <f t="shared" si="1"/>
        <v>150</v>
      </c>
      <c r="H12" s="20"/>
      <c r="I12" s="271"/>
      <c r="J12" s="310" t="s">
        <v>3</v>
      </c>
      <c r="K12" s="309" t="s">
        <v>10</v>
      </c>
      <c r="L12" s="296" t="s">
        <v>11</v>
      </c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279" t="s">
        <v>286</v>
      </c>
      <c r="B13" s="83">
        <v>3</v>
      </c>
      <c r="C13" s="83">
        <v>1175</v>
      </c>
      <c r="D13" s="83">
        <v>49</v>
      </c>
      <c r="E13" s="83">
        <v>182</v>
      </c>
      <c r="F13" s="83">
        <v>6</v>
      </c>
      <c r="G13" s="263">
        <f t="shared" si="1"/>
        <v>1415</v>
      </c>
      <c r="H13" s="20"/>
      <c r="I13" s="279" t="s">
        <v>156</v>
      </c>
      <c r="J13" s="82">
        <v>929</v>
      </c>
      <c r="K13" s="82">
        <v>48</v>
      </c>
      <c r="L13" s="192">
        <f>SUM(J13:K13)</f>
        <v>977</v>
      </c>
      <c r="M13" s="60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A14" s="280" t="s">
        <v>285</v>
      </c>
      <c r="B14" s="89">
        <v>7</v>
      </c>
      <c r="C14" s="89">
        <v>1543</v>
      </c>
      <c r="D14" s="89">
        <v>65</v>
      </c>
      <c r="E14" s="89">
        <v>170</v>
      </c>
      <c r="F14" s="89">
        <v>16</v>
      </c>
      <c r="G14" s="607">
        <f t="shared" si="1"/>
        <v>1801</v>
      </c>
      <c r="H14" s="20"/>
      <c r="I14" s="280" t="s">
        <v>157</v>
      </c>
      <c r="J14" s="24">
        <v>1610</v>
      </c>
      <c r="K14" s="24">
        <v>125</v>
      </c>
      <c r="L14" s="194">
        <f>SUM(J14:K14)</f>
        <v>1735</v>
      </c>
      <c r="M14" s="3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279" t="s">
        <v>26</v>
      </c>
      <c r="B15" s="83">
        <v>0</v>
      </c>
      <c r="C15" s="83">
        <v>384</v>
      </c>
      <c r="D15" s="83">
        <v>25</v>
      </c>
      <c r="E15" s="83">
        <v>68</v>
      </c>
      <c r="F15" s="83">
        <v>2</v>
      </c>
      <c r="G15" s="263">
        <f t="shared" si="1"/>
        <v>479</v>
      </c>
      <c r="H15" s="763"/>
      <c r="I15" s="279" t="s">
        <v>158</v>
      </c>
      <c r="J15" s="82">
        <v>3913</v>
      </c>
      <c r="K15" s="82">
        <v>332</v>
      </c>
      <c r="L15" s="192">
        <f t="shared" ref="L15:L26" si="3">SUM(J15:K15)</f>
        <v>4245</v>
      </c>
      <c r="M15" s="3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280" t="s">
        <v>279</v>
      </c>
      <c r="B16" s="89">
        <v>6</v>
      </c>
      <c r="C16" s="89">
        <v>384</v>
      </c>
      <c r="D16" s="89">
        <v>82</v>
      </c>
      <c r="E16" s="89">
        <v>68</v>
      </c>
      <c r="F16" s="89">
        <v>2</v>
      </c>
      <c r="G16" s="607">
        <f t="shared" si="1"/>
        <v>542</v>
      </c>
      <c r="H16" s="20"/>
      <c r="I16" s="280" t="s">
        <v>159</v>
      </c>
      <c r="J16" s="24">
        <v>4824</v>
      </c>
      <c r="K16" s="24">
        <v>715</v>
      </c>
      <c r="L16" s="194">
        <f t="shared" si="3"/>
        <v>5539</v>
      </c>
      <c r="M16" s="3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279" t="s">
        <v>280</v>
      </c>
      <c r="B17" s="83">
        <v>12</v>
      </c>
      <c r="C17" s="83">
        <v>733</v>
      </c>
      <c r="D17" s="83">
        <v>83</v>
      </c>
      <c r="E17" s="83">
        <v>143</v>
      </c>
      <c r="F17" s="83">
        <v>9</v>
      </c>
      <c r="G17" s="263">
        <f t="shared" si="1"/>
        <v>980</v>
      </c>
      <c r="H17" s="20"/>
      <c r="I17" s="279" t="s">
        <v>160</v>
      </c>
      <c r="J17" s="82">
        <v>2658</v>
      </c>
      <c r="K17" s="82">
        <v>407</v>
      </c>
      <c r="L17" s="192">
        <f t="shared" si="3"/>
        <v>3065</v>
      </c>
      <c r="M17" s="3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 s="280" t="s">
        <v>281</v>
      </c>
      <c r="B18" s="89">
        <v>0</v>
      </c>
      <c r="C18" s="89">
        <v>318</v>
      </c>
      <c r="D18" s="89">
        <v>83</v>
      </c>
      <c r="E18" s="89">
        <v>114</v>
      </c>
      <c r="F18" s="89">
        <v>2</v>
      </c>
      <c r="G18" s="607">
        <f t="shared" si="1"/>
        <v>517</v>
      </c>
      <c r="H18" s="20"/>
      <c r="I18" s="280" t="s">
        <v>190</v>
      </c>
      <c r="J18" s="24">
        <v>535</v>
      </c>
      <c r="K18" s="24">
        <v>105</v>
      </c>
      <c r="L18" s="194">
        <f t="shared" si="3"/>
        <v>640</v>
      </c>
      <c r="M18" s="3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279" t="s">
        <v>28</v>
      </c>
      <c r="B19" s="83">
        <v>20</v>
      </c>
      <c r="C19" s="83">
        <v>1287</v>
      </c>
      <c r="D19" s="83">
        <v>86</v>
      </c>
      <c r="E19" s="83">
        <v>203</v>
      </c>
      <c r="F19" s="83">
        <v>14</v>
      </c>
      <c r="G19" s="263">
        <f t="shared" si="1"/>
        <v>1610</v>
      </c>
      <c r="H19" s="20"/>
      <c r="I19" s="279" t="s">
        <v>484</v>
      </c>
      <c r="J19" s="82">
        <v>236</v>
      </c>
      <c r="K19" s="82">
        <v>34</v>
      </c>
      <c r="L19" s="192">
        <f t="shared" si="3"/>
        <v>270</v>
      </c>
      <c r="M19" s="3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5">
      <c r="A20" s="280" t="s">
        <v>287</v>
      </c>
      <c r="B20" s="89">
        <v>0</v>
      </c>
      <c r="C20" s="89">
        <v>125</v>
      </c>
      <c r="D20" s="89">
        <v>4</v>
      </c>
      <c r="E20" s="89">
        <v>18</v>
      </c>
      <c r="F20" s="89">
        <v>1</v>
      </c>
      <c r="G20" s="607">
        <f t="shared" si="1"/>
        <v>148</v>
      </c>
      <c r="H20" s="20"/>
      <c r="I20" s="280" t="s">
        <v>472</v>
      </c>
      <c r="J20" s="24">
        <v>384</v>
      </c>
      <c r="K20" s="24">
        <v>78</v>
      </c>
      <c r="L20" s="194">
        <f t="shared" si="3"/>
        <v>462</v>
      </c>
      <c r="M20" s="3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5">
      <c r="A21" s="279" t="s">
        <v>288</v>
      </c>
      <c r="B21" s="83">
        <v>0</v>
      </c>
      <c r="C21" s="83">
        <v>68</v>
      </c>
      <c r="D21" s="83">
        <v>28</v>
      </c>
      <c r="E21" s="83">
        <v>18</v>
      </c>
      <c r="F21" s="83">
        <v>0</v>
      </c>
      <c r="G21" s="263">
        <f t="shared" si="1"/>
        <v>114</v>
      </c>
      <c r="H21" s="20"/>
      <c r="I21" s="279" t="s">
        <v>434</v>
      </c>
      <c r="J21" s="82">
        <v>184</v>
      </c>
      <c r="K21" s="82">
        <v>41</v>
      </c>
      <c r="L21" s="192">
        <f t="shared" si="3"/>
        <v>225</v>
      </c>
      <c r="M21" s="3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5">
      <c r="A22" s="280" t="s">
        <v>29</v>
      </c>
      <c r="B22" s="89">
        <v>0</v>
      </c>
      <c r="C22" s="89">
        <v>532</v>
      </c>
      <c r="D22" s="89">
        <v>39</v>
      </c>
      <c r="E22" s="89">
        <v>106</v>
      </c>
      <c r="F22" s="89">
        <v>3</v>
      </c>
      <c r="G22" s="607">
        <f t="shared" si="1"/>
        <v>680</v>
      </c>
      <c r="H22" s="20"/>
      <c r="I22" s="280" t="s">
        <v>435</v>
      </c>
      <c r="J22" s="24">
        <v>127</v>
      </c>
      <c r="K22" s="24">
        <v>44</v>
      </c>
      <c r="L22" s="194">
        <f t="shared" si="3"/>
        <v>171</v>
      </c>
      <c r="M22" s="3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A23" s="279" t="s">
        <v>30</v>
      </c>
      <c r="B23" s="83">
        <v>18</v>
      </c>
      <c r="C23" s="83">
        <v>710</v>
      </c>
      <c r="D23" s="83">
        <v>38</v>
      </c>
      <c r="E23" s="83">
        <v>142</v>
      </c>
      <c r="F23" s="83">
        <v>14</v>
      </c>
      <c r="G23" s="263">
        <f t="shared" si="1"/>
        <v>922</v>
      </c>
      <c r="H23" s="20"/>
      <c r="I23" s="279" t="s">
        <v>299</v>
      </c>
      <c r="J23" s="82">
        <v>80</v>
      </c>
      <c r="K23" s="82">
        <v>0</v>
      </c>
      <c r="L23" s="192">
        <f t="shared" si="3"/>
        <v>80</v>
      </c>
      <c r="M23" s="3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A24" s="280" t="s">
        <v>31</v>
      </c>
      <c r="B24" s="89">
        <v>1</v>
      </c>
      <c r="C24" s="89">
        <v>133</v>
      </c>
      <c r="D24" s="89">
        <v>19</v>
      </c>
      <c r="E24" s="89">
        <v>30</v>
      </c>
      <c r="F24" s="89">
        <v>0</v>
      </c>
      <c r="G24" s="607">
        <f t="shared" si="1"/>
        <v>183</v>
      </c>
      <c r="H24" s="20"/>
      <c r="I24" s="280" t="s">
        <v>298</v>
      </c>
      <c r="J24" s="24">
        <v>483</v>
      </c>
      <c r="K24" s="24">
        <v>15</v>
      </c>
      <c r="L24" s="194">
        <f t="shared" si="3"/>
        <v>498</v>
      </c>
      <c r="M24" s="3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5">
      <c r="A25" s="279" t="s">
        <v>32</v>
      </c>
      <c r="B25" s="83">
        <v>2</v>
      </c>
      <c r="C25" s="83">
        <v>155</v>
      </c>
      <c r="D25" s="83">
        <v>20</v>
      </c>
      <c r="E25" s="83">
        <v>28</v>
      </c>
      <c r="F25" s="83">
        <v>2</v>
      </c>
      <c r="G25" s="263">
        <f t="shared" si="1"/>
        <v>207</v>
      </c>
      <c r="H25" s="20"/>
      <c r="I25" s="279" t="s">
        <v>300</v>
      </c>
      <c r="J25" s="82">
        <v>1740</v>
      </c>
      <c r="K25" s="82">
        <v>23</v>
      </c>
      <c r="L25" s="192">
        <f t="shared" si="3"/>
        <v>1763</v>
      </c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thickBot="1" x14ac:dyDescent="0.3">
      <c r="A26" s="280" t="s">
        <v>282</v>
      </c>
      <c r="B26" s="89">
        <v>0</v>
      </c>
      <c r="C26" s="89">
        <v>178</v>
      </c>
      <c r="D26" s="89">
        <v>24</v>
      </c>
      <c r="E26" s="89">
        <v>47</v>
      </c>
      <c r="F26" s="89">
        <v>1</v>
      </c>
      <c r="G26" s="607">
        <f t="shared" si="1"/>
        <v>250</v>
      </c>
      <c r="H26" s="20"/>
      <c r="I26" s="280" t="s">
        <v>410</v>
      </c>
      <c r="J26" s="24">
        <v>111</v>
      </c>
      <c r="K26" s="24">
        <v>11</v>
      </c>
      <c r="L26" s="194">
        <f t="shared" si="3"/>
        <v>122</v>
      </c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6.5" thickTop="1" thickBot="1" x14ac:dyDescent="0.3">
      <c r="A27" s="279" t="s">
        <v>73</v>
      </c>
      <c r="B27" s="83">
        <v>0</v>
      </c>
      <c r="C27" s="83">
        <v>10</v>
      </c>
      <c r="D27" s="83">
        <v>0</v>
      </c>
      <c r="E27" s="83">
        <v>0</v>
      </c>
      <c r="F27" s="83">
        <v>0</v>
      </c>
      <c r="G27" s="263">
        <f t="shared" si="1"/>
        <v>10</v>
      </c>
      <c r="H27" s="20"/>
      <c r="I27" s="541" t="s">
        <v>11</v>
      </c>
      <c r="J27" s="312">
        <f>SUM(J13:J26)</f>
        <v>17814</v>
      </c>
      <c r="K27" s="312">
        <f t="shared" ref="K27:L27" si="4">SUM(K13:K26)</f>
        <v>1978</v>
      </c>
      <c r="L27" s="313">
        <f t="shared" si="4"/>
        <v>19792</v>
      </c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280" t="s">
        <v>33</v>
      </c>
      <c r="B28" s="89">
        <v>22</v>
      </c>
      <c r="C28" s="89">
        <v>1826</v>
      </c>
      <c r="D28" s="89">
        <v>172</v>
      </c>
      <c r="E28" s="89">
        <v>403</v>
      </c>
      <c r="F28" s="89">
        <v>27</v>
      </c>
      <c r="G28" s="607">
        <f t="shared" si="1"/>
        <v>2450</v>
      </c>
      <c r="H28" s="20"/>
      <c r="I28" s="41" t="s">
        <v>500</v>
      </c>
      <c r="N28" s="2"/>
      <c r="O28" s="2"/>
      <c r="P28" s="2"/>
      <c r="Q28" s="2"/>
      <c r="R28" s="56"/>
      <c r="S28" s="56"/>
      <c r="T28" s="56"/>
      <c r="U28" s="56"/>
      <c r="V28" s="2"/>
    </row>
    <row r="29" spans="1:22" ht="15.75" thickBot="1" x14ac:dyDescent="0.3">
      <c r="A29" s="279" t="s">
        <v>34</v>
      </c>
      <c r="B29" s="83">
        <v>0</v>
      </c>
      <c r="C29" s="83">
        <v>400</v>
      </c>
      <c r="D29" s="83">
        <v>33</v>
      </c>
      <c r="E29" s="83">
        <v>67</v>
      </c>
      <c r="F29" s="83">
        <v>0</v>
      </c>
      <c r="G29" s="263">
        <f t="shared" si="1"/>
        <v>500</v>
      </c>
      <c r="H29" s="20"/>
      <c r="N29" s="2"/>
      <c r="O29" s="2"/>
      <c r="P29" s="2"/>
      <c r="Q29" s="2"/>
      <c r="V29" s="2"/>
    </row>
    <row r="30" spans="1:22" ht="16.5" thickTop="1" thickBot="1" x14ac:dyDescent="0.3">
      <c r="A30" s="541" t="s">
        <v>11</v>
      </c>
      <c r="B30" s="207">
        <f>SUM(B3:B29)</f>
        <v>182</v>
      </c>
      <c r="C30" s="207">
        <f>SUM(C3:C29)</f>
        <v>15464</v>
      </c>
      <c r="D30" s="207">
        <f>SUM(D3:D29)</f>
        <v>1312</v>
      </c>
      <c r="E30" s="207">
        <f>SUM(E3:E29)</f>
        <v>2676</v>
      </c>
      <c r="F30" s="207">
        <f>SUM(F3:F29)</f>
        <v>158</v>
      </c>
      <c r="G30" s="313">
        <f t="shared" ref="G30" si="5">SUM(B30:F30)</f>
        <v>19792</v>
      </c>
      <c r="H30" s="20"/>
      <c r="Q30" s="2"/>
      <c r="V30" s="2"/>
    </row>
    <row r="31" spans="1:22" x14ac:dyDescent="0.25">
      <c r="A31" s="41" t="s">
        <v>500</v>
      </c>
      <c r="B31" s="606"/>
      <c r="C31" s="606"/>
      <c r="D31" s="606"/>
      <c r="E31" s="606"/>
      <c r="F31" s="606"/>
      <c r="G31" s="316"/>
      <c r="H31" s="20"/>
      <c r="Q31" s="2"/>
      <c r="V31" s="2"/>
    </row>
    <row r="32" spans="1:22" s="343" customFormat="1" x14ac:dyDescent="0.25">
      <c r="A32" s="316"/>
      <c r="B32" s="606"/>
      <c r="C32" s="606"/>
      <c r="D32" s="606"/>
      <c r="E32" s="606"/>
      <c r="F32" s="606"/>
      <c r="G32" s="316"/>
      <c r="H32" s="20"/>
      <c r="I32" s="2"/>
      <c r="J32" s="2"/>
      <c r="K32" s="2"/>
      <c r="L32" s="2"/>
      <c r="M32" s="86"/>
      <c r="N32" s="86"/>
      <c r="O32" s="86"/>
      <c r="P32" s="86"/>
      <c r="Q32" s="2"/>
      <c r="R32" s="86"/>
      <c r="S32" s="86"/>
      <c r="T32" s="86"/>
      <c r="U32" s="86"/>
    </row>
    <row r="33" spans="1:22" s="343" customFormat="1" x14ac:dyDescent="0.25">
      <c r="A33" s="2"/>
      <c r="B33" s="86"/>
      <c r="C33" s="86"/>
      <c r="D33" s="86"/>
      <c r="E33" s="86"/>
      <c r="F33" s="86"/>
      <c r="G33" s="20"/>
      <c r="H33" s="20"/>
      <c r="M33" s="86"/>
      <c r="N33" s="86"/>
      <c r="O33" s="86"/>
      <c r="P33" s="86"/>
      <c r="Q33" s="2"/>
      <c r="R33" s="86"/>
      <c r="S33" s="86"/>
      <c r="T33" s="86"/>
      <c r="U33" s="86"/>
    </row>
    <row r="34" spans="1:22" ht="15" customHeight="1" thickBot="1" x14ac:dyDescent="0.3">
      <c r="A34" s="887" t="s">
        <v>543</v>
      </c>
      <c r="B34" s="887"/>
      <c r="C34" s="887"/>
      <c r="D34" s="800"/>
      <c r="E34" s="800"/>
      <c r="F34" s="800"/>
      <c r="G34" s="800"/>
      <c r="I34" s="343"/>
      <c r="J34" s="343"/>
      <c r="K34" s="343"/>
      <c r="L34" s="343"/>
      <c r="Q34" s="343"/>
      <c r="U34" s="2"/>
      <c r="V34" s="2"/>
    </row>
    <row r="35" spans="1:22" x14ac:dyDescent="0.25">
      <c r="A35" s="271"/>
      <c r="B35" s="246" t="s">
        <v>156</v>
      </c>
      <c r="C35" s="246" t="s">
        <v>157</v>
      </c>
      <c r="D35" s="246" t="s">
        <v>158</v>
      </c>
      <c r="E35" s="246" t="s">
        <v>159</v>
      </c>
      <c r="F35" s="246" t="s">
        <v>160</v>
      </c>
      <c r="G35" s="246" t="s">
        <v>190</v>
      </c>
      <c r="H35" s="246" t="s">
        <v>484</v>
      </c>
      <c r="I35" s="246" t="s">
        <v>472</v>
      </c>
      <c r="J35" s="246" t="s">
        <v>434</v>
      </c>
      <c r="K35" s="246" t="s">
        <v>435</v>
      </c>
      <c r="L35" s="246" t="s">
        <v>299</v>
      </c>
      <c r="M35" s="246" t="s">
        <v>298</v>
      </c>
      <c r="N35" s="246" t="s">
        <v>300</v>
      </c>
      <c r="O35" s="246" t="s">
        <v>410</v>
      </c>
      <c r="P35" s="371" t="s">
        <v>11</v>
      </c>
      <c r="Q35" s="343"/>
      <c r="U35" s="2"/>
      <c r="V35" s="2"/>
    </row>
    <row r="36" spans="1:22" ht="15" customHeight="1" x14ac:dyDescent="0.25">
      <c r="A36" s="279" t="s">
        <v>21</v>
      </c>
      <c r="B36" s="83">
        <v>166</v>
      </c>
      <c r="C36" s="83">
        <v>154</v>
      </c>
      <c r="D36" s="83">
        <v>227</v>
      </c>
      <c r="E36" s="83">
        <v>171</v>
      </c>
      <c r="F36" s="83">
        <v>67</v>
      </c>
      <c r="G36" s="83">
        <v>11</v>
      </c>
      <c r="H36" s="83">
        <v>5</v>
      </c>
      <c r="I36" s="83">
        <v>4</v>
      </c>
      <c r="J36" s="83">
        <v>3</v>
      </c>
      <c r="K36" s="83">
        <v>1</v>
      </c>
      <c r="L36" s="83">
        <v>10</v>
      </c>
      <c r="M36" s="83">
        <v>45</v>
      </c>
      <c r="N36" s="83">
        <v>195</v>
      </c>
      <c r="O36" s="83">
        <v>22</v>
      </c>
      <c r="P36" s="263">
        <f>SUM(B36:O36)</f>
        <v>1081</v>
      </c>
      <c r="U36" s="2"/>
      <c r="V36" s="2"/>
    </row>
    <row r="37" spans="1:22" x14ac:dyDescent="0.25">
      <c r="A37" s="280" t="s">
        <v>276</v>
      </c>
      <c r="B37" s="89">
        <v>2</v>
      </c>
      <c r="C37" s="89">
        <v>13</v>
      </c>
      <c r="D37" s="89">
        <v>100</v>
      </c>
      <c r="E37" s="89">
        <v>175</v>
      </c>
      <c r="F37" s="89">
        <v>138</v>
      </c>
      <c r="G37" s="89">
        <v>34</v>
      </c>
      <c r="H37" s="89">
        <v>8</v>
      </c>
      <c r="I37" s="89">
        <v>21</v>
      </c>
      <c r="J37" s="89">
        <v>12</v>
      </c>
      <c r="K37" s="89">
        <v>9</v>
      </c>
      <c r="L37" s="89">
        <v>0</v>
      </c>
      <c r="M37" s="89">
        <v>3</v>
      </c>
      <c r="N37" s="89">
        <v>0</v>
      </c>
      <c r="O37" s="89">
        <v>0</v>
      </c>
      <c r="P37" s="988">
        <f t="shared" ref="P37:P62" si="6">SUM(B37:O37)</f>
        <v>515</v>
      </c>
      <c r="U37" s="2"/>
      <c r="V37" s="2"/>
    </row>
    <row r="38" spans="1:22" x14ac:dyDescent="0.25">
      <c r="A38" s="279" t="s">
        <v>293</v>
      </c>
      <c r="B38" s="83">
        <v>4</v>
      </c>
      <c r="C38" s="83">
        <v>123</v>
      </c>
      <c r="D38" s="83">
        <v>342</v>
      </c>
      <c r="E38" s="83">
        <v>313</v>
      </c>
      <c r="F38" s="83">
        <v>238</v>
      </c>
      <c r="G38" s="83">
        <v>37</v>
      </c>
      <c r="H38" s="83">
        <v>34</v>
      </c>
      <c r="I38" s="83">
        <v>22</v>
      </c>
      <c r="J38" s="83">
        <v>10</v>
      </c>
      <c r="K38" s="83">
        <v>3</v>
      </c>
      <c r="L38" s="83">
        <v>2</v>
      </c>
      <c r="M38" s="83">
        <v>33</v>
      </c>
      <c r="N38" s="83">
        <v>245</v>
      </c>
      <c r="O38" s="83">
        <v>0</v>
      </c>
      <c r="P38" s="263">
        <f t="shared" si="6"/>
        <v>1406</v>
      </c>
    </row>
    <row r="39" spans="1:22" x14ac:dyDescent="0.25">
      <c r="A39" s="280" t="s">
        <v>278</v>
      </c>
      <c r="B39" s="89">
        <v>87</v>
      </c>
      <c r="C39" s="89">
        <v>139</v>
      </c>
      <c r="D39" s="89">
        <v>230</v>
      </c>
      <c r="E39" s="89">
        <v>193</v>
      </c>
      <c r="F39" s="89">
        <v>91</v>
      </c>
      <c r="G39" s="89">
        <v>14</v>
      </c>
      <c r="H39" s="89">
        <v>9</v>
      </c>
      <c r="I39" s="89">
        <v>6</v>
      </c>
      <c r="J39" s="89">
        <v>4</v>
      </c>
      <c r="K39" s="89">
        <v>2</v>
      </c>
      <c r="L39" s="89">
        <v>5</v>
      </c>
      <c r="M39" s="89">
        <v>36</v>
      </c>
      <c r="N39" s="89">
        <v>83</v>
      </c>
      <c r="O39" s="89">
        <v>8</v>
      </c>
      <c r="P39" s="988">
        <f t="shared" si="6"/>
        <v>907</v>
      </c>
    </row>
    <row r="40" spans="1:22" x14ac:dyDescent="0.25">
      <c r="A40" s="279" t="s">
        <v>277</v>
      </c>
      <c r="B40" s="83">
        <v>0</v>
      </c>
      <c r="C40" s="83">
        <v>37</v>
      </c>
      <c r="D40" s="83">
        <v>83</v>
      </c>
      <c r="E40" s="83">
        <v>101</v>
      </c>
      <c r="F40" s="83">
        <v>28</v>
      </c>
      <c r="G40" s="83">
        <v>11</v>
      </c>
      <c r="H40" s="83">
        <v>14</v>
      </c>
      <c r="I40" s="83">
        <v>12</v>
      </c>
      <c r="J40" s="83">
        <v>2</v>
      </c>
      <c r="K40" s="83">
        <v>3</v>
      </c>
      <c r="L40" s="83">
        <v>1</v>
      </c>
      <c r="M40" s="83">
        <v>6</v>
      </c>
      <c r="N40" s="83">
        <v>1</v>
      </c>
      <c r="O40" s="83">
        <v>1</v>
      </c>
      <c r="P40" s="263">
        <f t="shared" si="6"/>
        <v>300</v>
      </c>
    </row>
    <row r="41" spans="1:22" x14ac:dyDescent="0.25">
      <c r="A41" s="280" t="s">
        <v>22</v>
      </c>
      <c r="B41" s="89">
        <v>16</v>
      </c>
      <c r="C41" s="89">
        <v>31</v>
      </c>
      <c r="D41" s="89">
        <v>57</v>
      </c>
      <c r="E41" s="89">
        <v>82</v>
      </c>
      <c r="F41" s="89">
        <v>35</v>
      </c>
      <c r="G41" s="89">
        <v>2</v>
      </c>
      <c r="H41" s="89">
        <v>0</v>
      </c>
      <c r="I41" s="89">
        <v>1</v>
      </c>
      <c r="J41" s="89">
        <v>2</v>
      </c>
      <c r="K41" s="89">
        <v>1</v>
      </c>
      <c r="L41" s="89">
        <v>0</v>
      </c>
      <c r="M41" s="89">
        <v>3</v>
      </c>
      <c r="N41" s="89">
        <v>80</v>
      </c>
      <c r="O41" s="89">
        <v>3</v>
      </c>
      <c r="P41" s="988">
        <f t="shared" si="6"/>
        <v>313</v>
      </c>
    </row>
    <row r="42" spans="1:22" x14ac:dyDescent="0.25">
      <c r="A42" s="279" t="s">
        <v>284</v>
      </c>
      <c r="B42" s="83">
        <v>2</v>
      </c>
      <c r="C42" s="83">
        <v>9</v>
      </c>
      <c r="D42" s="83">
        <v>84</v>
      </c>
      <c r="E42" s="83">
        <v>262</v>
      </c>
      <c r="F42" s="83">
        <v>183</v>
      </c>
      <c r="G42" s="83">
        <v>32</v>
      </c>
      <c r="H42" s="83">
        <v>1</v>
      </c>
      <c r="I42" s="83">
        <v>10</v>
      </c>
      <c r="J42" s="83">
        <v>10</v>
      </c>
      <c r="K42" s="83">
        <v>8</v>
      </c>
      <c r="L42" s="83">
        <v>0</v>
      </c>
      <c r="M42" s="83">
        <v>6</v>
      </c>
      <c r="N42" s="83">
        <v>74</v>
      </c>
      <c r="O42" s="83">
        <v>0</v>
      </c>
      <c r="P42" s="263">
        <f t="shared" si="6"/>
        <v>681</v>
      </c>
    </row>
    <row r="43" spans="1:22" x14ac:dyDescent="0.25">
      <c r="A43" s="280" t="s">
        <v>294</v>
      </c>
      <c r="B43" s="89">
        <v>75</v>
      </c>
      <c r="C43" s="89">
        <v>94</v>
      </c>
      <c r="D43" s="89">
        <v>170</v>
      </c>
      <c r="E43" s="89">
        <v>173</v>
      </c>
      <c r="F43" s="89">
        <v>68</v>
      </c>
      <c r="G43" s="89">
        <v>5</v>
      </c>
      <c r="H43" s="89">
        <v>7</v>
      </c>
      <c r="I43" s="89">
        <v>2</v>
      </c>
      <c r="J43" s="89">
        <v>2</v>
      </c>
      <c r="K43" s="89">
        <v>1</v>
      </c>
      <c r="L43" s="89">
        <v>3</v>
      </c>
      <c r="M43" s="89">
        <v>35</v>
      </c>
      <c r="N43" s="89">
        <v>48</v>
      </c>
      <c r="O43" s="89">
        <v>16</v>
      </c>
      <c r="P43" s="988">
        <f t="shared" si="6"/>
        <v>699</v>
      </c>
    </row>
    <row r="44" spans="1:22" x14ac:dyDescent="0.25">
      <c r="A44" s="279" t="s">
        <v>295</v>
      </c>
      <c r="B44" s="83">
        <v>97</v>
      </c>
      <c r="C44" s="83">
        <v>107</v>
      </c>
      <c r="D44" s="83">
        <v>207</v>
      </c>
      <c r="E44" s="83">
        <v>184</v>
      </c>
      <c r="F44" s="83">
        <v>110</v>
      </c>
      <c r="G44" s="83">
        <v>21</v>
      </c>
      <c r="H44" s="83">
        <v>14</v>
      </c>
      <c r="I44" s="83">
        <v>9</v>
      </c>
      <c r="J44" s="83">
        <v>6</v>
      </c>
      <c r="K44" s="83">
        <v>0</v>
      </c>
      <c r="L44" s="83">
        <v>7</v>
      </c>
      <c r="M44" s="83">
        <v>37</v>
      </c>
      <c r="N44" s="83">
        <v>125</v>
      </c>
      <c r="O44" s="83">
        <v>8</v>
      </c>
      <c r="P44" s="263">
        <f t="shared" si="6"/>
        <v>932</v>
      </c>
    </row>
    <row r="45" spans="1:22" x14ac:dyDescent="0.25">
      <c r="A45" s="280" t="s">
        <v>23</v>
      </c>
      <c r="B45" s="89">
        <v>0</v>
      </c>
      <c r="C45" s="89">
        <v>7</v>
      </c>
      <c r="D45" s="89">
        <v>30</v>
      </c>
      <c r="E45" s="89">
        <v>42</v>
      </c>
      <c r="F45" s="89">
        <v>30</v>
      </c>
      <c r="G45" s="89">
        <v>12</v>
      </c>
      <c r="H45" s="89">
        <v>1</v>
      </c>
      <c r="I45" s="89">
        <v>10</v>
      </c>
      <c r="J45" s="89">
        <v>9</v>
      </c>
      <c r="K45" s="89">
        <v>6</v>
      </c>
      <c r="L45" s="89">
        <v>0</v>
      </c>
      <c r="M45" s="89">
        <v>3</v>
      </c>
      <c r="N45" s="89">
        <v>0</v>
      </c>
      <c r="O45" s="89">
        <v>0</v>
      </c>
      <c r="P45" s="988">
        <f t="shared" si="6"/>
        <v>150</v>
      </c>
    </row>
    <row r="46" spans="1:22" x14ac:dyDescent="0.25">
      <c r="A46" s="279" t="s">
        <v>286</v>
      </c>
      <c r="B46" s="83">
        <v>1</v>
      </c>
      <c r="C46" s="83">
        <v>36</v>
      </c>
      <c r="D46" s="83">
        <v>265</v>
      </c>
      <c r="E46" s="83">
        <v>591</v>
      </c>
      <c r="F46" s="83">
        <v>306</v>
      </c>
      <c r="G46" s="83">
        <v>52</v>
      </c>
      <c r="H46" s="83">
        <v>15</v>
      </c>
      <c r="I46" s="83">
        <v>84</v>
      </c>
      <c r="J46" s="83">
        <v>32</v>
      </c>
      <c r="K46" s="83">
        <v>6</v>
      </c>
      <c r="L46" s="83">
        <v>0</v>
      </c>
      <c r="M46" s="83">
        <v>13</v>
      </c>
      <c r="N46" s="83">
        <v>14</v>
      </c>
      <c r="O46" s="83">
        <v>0</v>
      </c>
      <c r="P46" s="263">
        <f t="shared" si="6"/>
        <v>1415</v>
      </c>
    </row>
    <row r="47" spans="1:22" x14ac:dyDescent="0.25">
      <c r="A47" s="280" t="s">
        <v>285</v>
      </c>
      <c r="B47" s="89">
        <v>18</v>
      </c>
      <c r="C47" s="89">
        <v>162</v>
      </c>
      <c r="D47" s="89">
        <v>405</v>
      </c>
      <c r="E47" s="89">
        <v>508</v>
      </c>
      <c r="F47" s="89">
        <v>286</v>
      </c>
      <c r="G47" s="89">
        <v>45</v>
      </c>
      <c r="H47" s="89">
        <v>31</v>
      </c>
      <c r="I47" s="89">
        <v>27</v>
      </c>
      <c r="J47" s="89">
        <v>10</v>
      </c>
      <c r="K47" s="89">
        <v>15</v>
      </c>
      <c r="L47" s="89">
        <v>3</v>
      </c>
      <c r="M47" s="89">
        <v>47</v>
      </c>
      <c r="N47" s="89">
        <v>243</v>
      </c>
      <c r="O47" s="89">
        <v>1</v>
      </c>
      <c r="P47" s="988">
        <f t="shared" si="6"/>
        <v>1801</v>
      </c>
    </row>
    <row r="48" spans="1:22" x14ac:dyDescent="0.25">
      <c r="A48" s="279" t="s">
        <v>26</v>
      </c>
      <c r="B48" s="83">
        <v>0</v>
      </c>
      <c r="C48" s="83">
        <v>30</v>
      </c>
      <c r="D48" s="83">
        <v>108</v>
      </c>
      <c r="E48" s="83">
        <v>175</v>
      </c>
      <c r="F48" s="83">
        <v>70</v>
      </c>
      <c r="G48" s="83">
        <v>10</v>
      </c>
      <c r="H48" s="83">
        <v>17</v>
      </c>
      <c r="I48" s="83">
        <v>38</v>
      </c>
      <c r="J48" s="83">
        <v>21</v>
      </c>
      <c r="K48" s="83">
        <v>5</v>
      </c>
      <c r="L48" s="83">
        <v>0</v>
      </c>
      <c r="M48" s="83">
        <v>5</v>
      </c>
      <c r="N48" s="83">
        <v>0</v>
      </c>
      <c r="O48" s="83">
        <v>0</v>
      </c>
      <c r="P48" s="263">
        <f t="shared" si="6"/>
        <v>479</v>
      </c>
    </row>
    <row r="49" spans="1:16" x14ac:dyDescent="0.25">
      <c r="A49" s="280" t="s">
        <v>279</v>
      </c>
      <c r="B49" s="89">
        <v>35</v>
      </c>
      <c r="C49" s="89">
        <v>37</v>
      </c>
      <c r="D49" s="89">
        <v>72</v>
      </c>
      <c r="E49" s="89">
        <v>129</v>
      </c>
      <c r="F49" s="89">
        <v>117</v>
      </c>
      <c r="G49" s="89">
        <v>61</v>
      </c>
      <c r="H49" s="89">
        <v>6</v>
      </c>
      <c r="I49" s="89">
        <v>8</v>
      </c>
      <c r="J49" s="89">
        <v>6</v>
      </c>
      <c r="K49" s="89">
        <v>15</v>
      </c>
      <c r="L49" s="89">
        <v>6</v>
      </c>
      <c r="M49" s="89">
        <v>9</v>
      </c>
      <c r="N49" s="89">
        <v>36</v>
      </c>
      <c r="O49" s="89">
        <v>5</v>
      </c>
      <c r="P49" s="988">
        <f t="shared" si="6"/>
        <v>542</v>
      </c>
    </row>
    <row r="50" spans="1:16" x14ac:dyDescent="0.25">
      <c r="A50" s="279" t="s">
        <v>280</v>
      </c>
      <c r="B50" s="83">
        <v>42</v>
      </c>
      <c r="C50" s="83">
        <v>99</v>
      </c>
      <c r="D50" s="83">
        <v>177</v>
      </c>
      <c r="E50" s="83">
        <v>317</v>
      </c>
      <c r="F50" s="83">
        <v>194</v>
      </c>
      <c r="G50" s="83">
        <v>50</v>
      </c>
      <c r="H50" s="83">
        <v>13</v>
      </c>
      <c r="I50" s="83">
        <v>21</v>
      </c>
      <c r="J50" s="83">
        <v>9</v>
      </c>
      <c r="K50" s="83">
        <v>17</v>
      </c>
      <c r="L50" s="83">
        <v>0</v>
      </c>
      <c r="M50" s="83">
        <v>10</v>
      </c>
      <c r="N50" s="83">
        <v>20</v>
      </c>
      <c r="O50" s="83">
        <v>11</v>
      </c>
      <c r="P50" s="263">
        <f t="shared" si="6"/>
        <v>980</v>
      </c>
    </row>
    <row r="51" spans="1:16" x14ac:dyDescent="0.25">
      <c r="A51" s="280" t="s">
        <v>281</v>
      </c>
      <c r="B51" s="89">
        <v>10</v>
      </c>
      <c r="C51" s="89">
        <v>24</v>
      </c>
      <c r="D51" s="89">
        <v>104</v>
      </c>
      <c r="E51" s="89">
        <v>169</v>
      </c>
      <c r="F51" s="89">
        <v>116</v>
      </c>
      <c r="G51" s="89">
        <v>44</v>
      </c>
      <c r="H51" s="89">
        <v>3</v>
      </c>
      <c r="I51" s="89">
        <v>13</v>
      </c>
      <c r="J51" s="89">
        <v>13</v>
      </c>
      <c r="K51" s="89">
        <v>16</v>
      </c>
      <c r="L51" s="89">
        <v>2</v>
      </c>
      <c r="M51" s="89">
        <v>2</v>
      </c>
      <c r="N51" s="89">
        <v>1</v>
      </c>
      <c r="O51" s="89">
        <v>0</v>
      </c>
      <c r="P51" s="988">
        <f t="shared" si="6"/>
        <v>517</v>
      </c>
    </row>
    <row r="52" spans="1:16" x14ac:dyDescent="0.25">
      <c r="A52" s="279" t="s">
        <v>28</v>
      </c>
      <c r="B52" s="83">
        <v>102</v>
      </c>
      <c r="C52" s="83">
        <v>135</v>
      </c>
      <c r="D52" s="83">
        <v>360</v>
      </c>
      <c r="E52" s="83">
        <v>330</v>
      </c>
      <c r="F52" s="83">
        <v>163</v>
      </c>
      <c r="G52" s="83">
        <v>21</v>
      </c>
      <c r="H52" s="83">
        <v>16</v>
      </c>
      <c r="I52" s="83">
        <v>16</v>
      </c>
      <c r="J52" s="83">
        <v>4</v>
      </c>
      <c r="K52" s="83">
        <v>3</v>
      </c>
      <c r="L52" s="83">
        <v>11</v>
      </c>
      <c r="M52" s="83">
        <v>48</v>
      </c>
      <c r="N52" s="83">
        <v>386</v>
      </c>
      <c r="O52" s="83">
        <v>15</v>
      </c>
      <c r="P52" s="263">
        <f t="shared" si="6"/>
        <v>1610</v>
      </c>
    </row>
    <row r="53" spans="1:16" x14ac:dyDescent="0.25">
      <c r="A53" s="280" t="s">
        <v>287</v>
      </c>
      <c r="B53" s="89">
        <v>3</v>
      </c>
      <c r="C53" s="89">
        <v>10</v>
      </c>
      <c r="D53" s="89">
        <v>37</v>
      </c>
      <c r="E53" s="89">
        <v>66</v>
      </c>
      <c r="F53" s="89">
        <v>11</v>
      </c>
      <c r="G53" s="89">
        <v>2</v>
      </c>
      <c r="H53" s="89">
        <v>5</v>
      </c>
      <c r="I53" s="89">
        <v>9</v>
      </c>
      <c r="J53" s="89">
        <v>1</v>
      </c>
      <c r="K53" s="89">
        <v>0</v>
      </c>
      <c r="L53" s="89">
        <v>0</v>
      </c>
      <c r="M53" s="89">
        <v>0</v>
      </c>
      <c r="N53" s="89">
        <v>4</v>
      </c>
      <c r="O53" s="89">
        <v>0</v>
      </c>
      <c r="P53" s="988">
        <f t="shared" si="6"/>
        <v>148</v>
      </c>
    </row>
    <row r="54" spans="1:16" x14ac:dyDescent="0.25">
      <c r="A54" s="279" t="s">
        <v>288</v>
      </c>
      <c r="B54" s="83">
        <v>0</v>
      </c>
      <c r="C54" s="83">
        <v>1</v>
      </c>
      <c r="D54" s="83">
        <v>11</v>
      </c>
      <c r="E54" s="83">
        <v>40</v>
      </c>
      <c r="F54" s="83">
        <v>39</v>
      </c>
      <c r="G54" s="83">
        <v>15</v>
      </c>
      <c r="H54" s="83">
        <v>0</v>
      </c>
      <c r="I54" s="83">
        <v>2</v>
      </c>
      <c r="J54" s="83">
        <v>3</v>
      </c>
      <c r="K54" s="83">
        <v>1</v>
      </c>
      <c r="L54" s="83">
        <v>0</v>
      </c>
      <c r="M54" s="83">
        <v>0</v>
      </c>
      <c r="N54" s="83">
        <v>2</v>
      </c>
      <c r="O54" s="83">
        <v>0</v>
      </c>
      <c r="P54" s="263">
        <f t="shared" si="6"/>
        <v>114</v>
      </c>
    </row>
    <row r="55" spans="1:16" x14ac:dyDescent="0.25">
      <c r="A55" s="280" t="s">
        <v>29</v>
      </c>
      <c r="B55" s="89">
        <v>6</v>
      </c>
      <c r="C55" s="89">
        <v>18</v>
      </c>
      <c r="D55" s="89">
        <v>110</v>
      </c>
      <c r="E55" s="89">
        <v>256</v>
      </c>
      <c r="F55" s="89">
        <v>141</v>
      </c>
      <c r="G55" s="89">
        <v>44</v>
      </c>
      <c r="H55" s="89">
        <v>17</v>
      </c>
      <c r="I55" s="89">
        <v>34</v>
      </c>
      <c r="J55" s="89">
        <v>21</v>
      </c>
      <c r="K55" s="89">
        <v>26</v>
      </c>
      <c r="L55" s="89">
        <v>0</v>
      </c>
      <c r="M55" s="89">
        <v>5</v>
      </c>
      <c r="N55" s="89">
        <v>2</v>
      </c>
      <c r="O55" s="89">
        <v>0</v>
      </c>
      <c r="P55" s="988">
        <f t="shared" si="6"/>
        <v>680</v>
      </c>
    </row>
    <row r="56" spans="1:16" x14ac:dyDescent="0.25">
      <c r="A56" s="279" t="s">
        <v>30</v>
      </c>
      <c r="B56" s="83">
        <v>101</v>
      </c>
      <c r="C56" s="83">
        <v>131</v>
      </c>
      <c r="D56" s="83">
        <v>230</v>
      </c>
      <c r="E56" s="83">
        <v>232</v>
      </c>
      <c r="F56" s="83">
        <v>91</v>
      </c>
      <c r="G56" s="83">
        <v>7</v>
      </c>
      <c r="H56" s="83">
        <v>5</v>
      </c>
      <c r="I56" s="83">
        <v>7</v>
      </c>
      <c r="J56" s="83">
        <v>2</v>
      </c>
      <c r="K56" s="83">
        <v>1</v>
      </c>
      <c r="L56" s="83">
        <v>7</v>
      </c>
      <c r="M56" s="83">
        <v>50</v>
      </c>
      <c r="N56" s="83">
        <v>44</v>
      </c>
      <c r="O56" s="83">
        <v>14</v>
      </c>
      <c r="P56" s="263">
        <f t="shared" si="6"/>
        <v>922</v>
      </c>
    </row>
    <row r="57" spans="1:16" x14ac:dyDescent="0.25">
      <c r="A57" s="280" t="s">
        <v>31</v>
      </c>
      <c r="B57" s="89">
        <v>0</v>
      </c>
      <c r="C57" s="89">
        <v>5</v>
      </c>
      <c r="D57" s="89">
        <v>54</v>
      </c>
      <c r="E57" s="89">
        <v>83</v>
      </c>
      <c r="F57" s="89">
        <v>22</v>
      </c>
      <c r="G57" s="89">
        <v>4</v>
      </c>
      <c r="H57" s="89">
        <v>2</v>
      </c>
      <c r="I57" s="89">
        <v>6</v>
      </c>
      <c r="J57" s="89">
        <v>4</v>
      </c>
      <c r="K57" s="89">
        <v>1</v>
      </c>
      <c r="L57" s="89">
        <v>0</v>
      </c>
      <c r="M57" s="89">
        <v>2</v>
      </c>
      <c r="N57" s="89">
        <v>0</v>
      </c>
      <c r="O57" s="89">
        <v>0</v>
      </c>
      <c r="P57" s="988">
        <f t="shared" si="6"/>
        <v>183</v>
      </c>
    </row>
    <row r="58" spans="1:16" x14ac:dyDescent="0.25">
      <c r="A58" s="279" t="s">
        <v>32</v>
      </c>
      <c r="B58" s="83">
        <v>18</v>
      </c>
      <c r="C58" s="83">
        <v>23</v>
      </c>
      <c r="D58" s="83">
        <v>41</v>
      </c>
      <c r="E58" s="83">
        <v>71</v>
      </c>
      <c r="F58" s="83">
        <v>27</v>
      </c>
      <c r="G58" s="83">
        <v>4</v>
      </c>
      <c r="H58" s="83">
        <v>0</v>
      </c>
      <c r="I58" s="83">
        <v>0</v>
      </c>
      <c r="J58" s="83">
        <v>1</v>
      </c>
      <c r="K58" s="83">
        <v>2</v>
      </c>
      <c r="L58" s="83">
        <v>2</v>
      </c>
      <c r="M58" s="83">
        <v>2</v>
      </c>
      <c r="N58" s="83">
        <v>16</v>
      </c>
      <c r="O58" s="83">
        <v>0</v>
      </c>
      <c r="P58" s="263">
        <f t="shared" si="6"/>
        <v>207</v>
      </c>
    </row>
    <row r="59" spans="1:16" x14ac:dyDescent="0.25">
      <c r="A59" s="280" t="s">
        <v>282</v>
      </c>
      <c r="B59" s="89">
        <v>1</v>
      </c>
      <c r="C59" s="89">
        <v>6</v>
      </c>
      <c r="D59" s="89">
        <v>45</v>
      </c>
      <c r="E59" s="89">
        <v>107</v>
      </c>
      <c r="F59" s="89">
        <v>47</v>
      </c>
      <c r="G59" s="89">
        <v>11</v>
      </c>
      <c r="H59" s="89">
        <v>3</v>
      </c>
      <c r="I59" s="89">
        <v>18</v>
      </c>
      <c r="J59" s="89">
        <v>9</v>
      </c>
      <c r="K59" s="89">
        <v>3</v>
      </c>
      <c r="L59" s="89">
        <v>0</v>
      </c>
      <c r="M59" s="89">
        <v>0</v>
      </c>
      <c r="N59" s="89">
        <v>0</v>
      </c>
      <c r="O59" s="89">
        <v>0</v>
      </c>
      <c r="P59" s="988">
        <f t="shared" si="6"/>
        <v>250</v>
      </c>
    </row>
    <row r="60" spans="1:16" x14ac:dyDescent="0.25">
      <c r="A60" s="279" t="s">
        <v>73</v>
      </c>
      <c r="B60" s="83">
        <v>1</v>
      </c>
      <c r="C60" s="83">
        <v>1</v>
      </c>
      <c r="D60" s="83">
        <v>6</v>
      </c>
      <c r="E60" s="83">
        <v>2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263">
        <f t="shared" si="6"/>
        <v>10</v>
      </c>
    </row>
    <row r="61" spans="1:16" x14ac:dyDescent="0.25">
      <c r="A61" s="280" t="s">
        <v>33</v>
      </c>
      <c r="B61" s="89">
        <v>188</v>
      </c>
      <c r="C61" s="89">
        <v>266</v>
      </c>
      <c r="D61" s="89">
        <v>564</v>
      </c>
      <c r="E61" s="89">
        <v>621</v>
      </c>
      <c r="F61" s="89">
        <v>354</v>
      </c>
      <c r="G61" s="89">
        <v>65</v>
      </c>
      <c r="H61" s="89">
        <v>29</v>
      </c>
      <c r="I61" s="89">
        <v>47</v>
      </c>
      <c r="J61" s="89">
        <v>25</v>
      </c>
      <c r="K61" s="89">
        <v>20</v>
      </c>
      <c r="L61" s="89">
        <v>19</v>
      </c>
      <c r="M61" s="89">
        <v>91</v>
      </c>
      <c r="N61" s="89">
        <v>143</v>
      </c>
      <c r="O61" s="89">
        <v>18</v>
      </c>
      <c r="P61" s="988">
        <f t="shared" si="6"/>
        <v>2450</v>
      </c>
    </row>
    <row r="62" spans="1:16" ht="15.75" thickBot="1" x14ac:dyDescent="0.3">
      <c r="A62" s="279" t="s">
        <v>34</v>
      </c>
      <c r="B62" s="83">
        <v>2</v>
      </c>
      <c r="C62" s="83">
        <v>37</v>
      </c>
      <c r="D62" s="83">
        <v>126</v>
      </c>
      <c r="E62" s="83">
        <v>146</v>
      </c>
      <c r="F62" s="83">
        <v>93</v>
      </c>
      <c r="G62" s="83">
        <v>26</v>
      </c>
      <c r="H62" s="83">
        <v>15</v>
      </c>
      <c r="I62" s="83">
        <v>35</v>
      </c>
      <c r="J62" s="83">
        <v>4</v>
      </c>
      <c r="K62" s="83">
        <v>6</v>
      </c>
      <c r="L62" s="83">
        <v>2</v>
      </c>
      <c r="M62" s="83">
        <v>7</v>
      </c>
      <c r="N62" s="83">
        <v>1</v>
      </c>
      <c r="O62" s="83">
        <v>0</v>
      </c>
      <c r="P62" s="263">
        <f t="shared" si="6"/>
        <v>500</v>
      </c>
    </row>
    <row r="63" spans="1:16" ht="16.5" thickTop="1" thickBot="1" x14ac:dyDescent="0.3">
      <c r="A63" s="743" t="s">
        <v>11</v>
      </c>
      <c r="B63" s="207">
        <f t="shared" ref="B63:N63" si="7">SUM(B36:B62)</f>
        <v>977</v>
      </c>
      <c r="C63" s="207">
        <f t="shared" si="7"/>
        <v>1735</v>
      </c>
      <c r="D63" s="207">
        <f t="shared" si="7"/>
        <v>4245</v>
      </c>
      <c r="E63" s="207">
        <f t="shared" si="7"/>
        <v>5539</v>
      </c>
      <c r="F63" s="207">
        <f t="shared" si="7"/>
        <v>3065</v>
      </c>
      <c r="G63" s="207">
        <f t="shared" si="7"/>
        <v>640</v>
      </c>
      <c r="H63" s="207">
        <f t="shared" si="7"/>
        <v>270</v>
      </c>
      <c r="I63" s="207">
        <f t="shared" si="7"/>
        <v>462</v>
      </c>
      <c r="J63" s="207">
        <f t="shared" si="7"/>
        <v>225</v>
      </c>
      <c r="K63" s="207">
        <f t="shared" si="7"/>
        <v>171</v>
      </c>
      <c r="L63" s="207">
        <f t="shared" si="7"/>
        <v>80</v>
      </c>
      <c r="M63" s="207">
        <f t="shared" si="7"/>
        <v>498</v>
      </c>
      <c r="N63" s="207">
        <f t="shared" si="7"/>
        <v>1763</v>
      </c>
      <c r="O63" s="207">
        <f>SUM(O36:O62)</f>
        <v>122</v>
      </c>
      <c r="P63" s="308">
        <f>SUM(P36:P62)</f>
        <v>19792</v>
      </c>
    </row>
    <row r="64" spans="1:16" x14ac:dyDescent="0.25">
      <c r="A64" s="761" t="s">
        <v>500</v>
      </c>
      <c r="B64" s="761"/>
      <c r="C64" s="761"/>
      <c r="D64" s="761"/>
      <c r="E64" s="761"/>
      <c r="F64" s="761"/>
      <c r="G64" s="761"/>
      <c r="H64" s="761"/>
      <c r="I64" s="761"/>
      <c r="J64" s="761"/>
      <c r="K64" s="761"/>
      <c r="L64" s="761"/>
      <c r="M64" s="761"/>
      <c r="N64" s="761"/>
      <c r="O64" s="761"/>
    </row>
    <row r="66" ht="15" customHeight="1" x14ac:dyDescent="0.25"/>
  </sheetData>
  <mergeCells count="5">
    <mergeCell ref="A1:F1"/>
    <mergeCell ref="I11:L11"/>
    <mergeCell ref="N1:Q1"/>
    <mergeCell ref="I1:L1"/>
    <mergeCell ref="A34:C3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A1:BN107"/>
  <sheetViews>
    <sheetView topLeftCell="A7" workbookViewId="0">
      <selection activeCell="B34" sqref="B34"/>
    </sheetView>
  </sheetViews>
  <sheetFormatPr defaultRowHeight="15" x14ac:dyDescent="0.25"/>
  <cols>
    <col min="1" max="1" width="31.7109375" style="20" bestFit="1" customWidth="1"/>
    <col min="2" max="66" width="11.7109375" style="88" customWidth="1"/>
    <col min="67" max="16384" width="9.140625" style="20"/>
  </cols>
  <sheetData>
    <row r="1" spans="1:66" ht="16.5" thickBot="1" x14ac:dyDescent="0.3">
      <c r="A1" s="889" t="s">
        <v>566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889"/>
      <c r="AD1" s="889"/>
      <c r="AE1" s="889"/>
      <c r="AF1" s="889"/>
      <c r="AG1" s="889"/>
      <c r="AH1" s="889"/>
      <c r="AI1" s="889"/>
      <c r="AJ1" s="889"/>
      <c r="AK1" s="889"/>
      <c r="AL1" s="889"/>
      <c r="AM1" s="889"/>
      <c r="AN1" s="889"/>
      <c r="AO1" s="889"/>
      <c r="AP1" s="889"/>
      <c r="AQ1" s="889"/>
      <c r="AR1" s="889"/>
      <c r="AS1" s="889"/>
      <c r="AT1" s="889"/>
      <c r="AU1" s="889"/>
      <c r="AV1" s="889"/>
      <c r="AW1" s="889"/>
      <c r="AX1" s="889"/>
      <c r="AY1" s="889"/>
      <c r="AZ1" s="889"/>
      <c r="BA1" s="889"/>
      <c r="BB1" s="889"/>
      <c r="BC1" s="889"/>
      <c r="BD1" s="889"/>
      <c r="BE1" s="889"/>
      <c r="BF1" s="889"/>
      <c r="BG1" s="889"/>
      <c r="BH1" s="889"/>
      <c r="BI1" s="889"/>
      <c r="BJ1" s="889"/>
      <c r="BK1" s="889"/>
      <c r="BL1" s="889"/>
      <c r="BM1" s="889"/>
      <c r="BN1" s="889"/>
    </row>
    <row r="2" spans="1:66" s="412" customFormat="1" x14ac:dyDescent="0.25">
      <c r="A2" s="520"/>
      <c r="B2" s="246" t="s">
        <v>301</v>
      </c>
      <c r="C2" s="246" t="s">
        <v>302</v>
      </c>
      <c r="D2" s="246" t="s">
        <v>303</v>
      </c>
      <c r="E2" s="246" t="s">
        <v>304</v>
      </c>
      <c r="F2" s="246" t="s">
        <v>305</v>
      </c>
      <c r="G2" s="246" t="s">
        <v>306</v>
      </c>
      <c r="H2" s="246" t="s">
        <v>307</v>
      </c>
      <c r="I2" s="246" t="s">
        <v>308</v>
      </c>
      <c r="J2" s="246" t="s">
        <v>309</v>
      </c>
      <c r="K2" s="246" t="s">
        <v>477</v>
      </c>
      <c r="L2" s="246" t="s">
        <v>310</v>
      </c>
      <c r="M2" s="246" t="s">
        <v>311</v>
      </c>
      <c r="N2" s="246" t="s">
        <v>312</v>
      </c>
      <c r="O2" s="246" t="s">
        <v>313</v>
      </c>
      <c r="P2" s="246" t="s">
        <v>314</v>
      </c>
      <c r="Q2" s="246" t="s">
        <v>315</v>
      </c>
      <c r="R2" s="246" t="s">
        <v>316</v>
      </c>
      <c r="S2" s="246" t="s">
        <v>466</v>
      </c>
      <c r="T2" s="246" t="s">
        <v>317</v>
      </c>
      <c r="U2" s="246" t="s">
        <v>318</v>
      </c>
      <c r="V2" s="246" t="s">
        <v>319</v>
      </c>
      <c r="W2" s="246" t="s">
        <v>320</v>
      </c>
      <c r="X2" s="246" t="s">
        <v>321</v>
      </c>
      <c r="Y2" s="246" t="s">
        <v>322</v>
      </c>
      <c r="Z2" s="246" t="s">
        <v>323</v>
      </c>
      <c r="AA2" s="246" t="s">
        <v>324</v>
      </c>
      <c r="AB2" s="246" t="s">
        <v>325</v>
      </c>
      <c r="AC2" s="246" t="s">
        <v>467</v>
      </c>
      <c r="AD2" s="246" t="s">
        <v>326</v>
      </c>
      <c r="AE2" s="246" t="s">
        <v>327</v>
      </c>
      <c r="AF2" s="246" t="s">
        <v>328</v>
      </c>
      <c r="AG2" s="246" t="s">
        <v>329</v>
      </c>
      <c r="AH2" s="246" t="s">
        <v>330</v>
      </c>
      <c r="AI2" s="246" t="s">
        <v>331</v>
      </c>
      <c r="AJ2" s="246" t="s">
        <v>332</v>
      </c>
      <c r="AK2" s="246" t="s">
        <v>333</v>
      </c>
      <c r="AL2" s="246" t="s">
        <v>334</v>
      </c>
      <c r="AM2" s="246" t="s">
        <v>335</v>
      </c>
      <c r="AN2" s="246" t="s">
        <v>336</v>
      </c>
      <c r="AO2" s="246" t="s">
        <v>337</v>
      </c>
      <c r="AP2" s="246" t="s">
        <v>339</v>
      </c>
      <c r="AQ2" s="246" t="s">
        <v>340</v>
      </c>
      <c r="AR2" s="246" t="s">
        <v>341</v>
      </c>
      <c r="AS2" s="246" t="s">
        <v>342</v>
      </c>
      <c r="AT2" s="246" t="s">
        <v>343</v>
      </c>
      <c r="AU2" s="246" t="s">
        <v>344</v>
      </c>
      <c r="AV2" s="246" t="s">
        <v>345</v>
      </c>
      <c r="AW2" s="246" t="s">
        <v>346</v>
      </c>
      <c r="AX2" s="246" t="s">
        <v>347</v>
      </c>
      <c r="AY2" s="246" t="s">
        <v>348</v>
      </c>
      <c r="AZ2" s="246" t="s">
        <v>349</v>
      </c>
      <c r="BA2" s="246" t="s">
        <v>350</v>
      </c>
      <c r="BB2" s="246" t="s">
        <v>351</v>
      </c>
      <c r="BC2" s="246" t="s">
        <v>352</v>
      </c>
      <c r="BD2" s="246" t="s">
        <v>353</v>
      </c>
      <c r="BE2" s="246" t="s">
        <v>354</v>
      </c>
      <c r="BF2" s="246" t="s">
        <v>355</v>
      </c>
      <c r="BG2" s="246" t="s">
        <v>356</v>
      </c>
      <c r="BH2" s="246" t="s">
        <v>357</v>
      </c>
      <c r="BI2" s="246" t="s">
        <v>358</v>
      </c>
      <c r="BJ2" s="246" t="s">
        <v>475</v>
      </c>
      <c r="BK2" s="246" t="s">
        <v>359</v>
      </c>
      <c r="BL2" s="661" t="s">
        <v>360</v>
      </c>
      <c r="BM2" s="661" t="s">
        <v>361</v>
      </c>
      <c r="BN2" s="662" t="s">
        <v>11</v>
      </c>
    </row>
    <row r="3" spans="1:66" x14ac:dyDescent="0.25">
      <c r="A3" s="667" t="s">
        <v>21</v>
      </c>
      <c r="B3" s="407">
        <v>116</v>
      </c>
      <c r="C3" s="407">
        <v>7</v>
      </c>
      <c r="D3" s="407">
        <v>125</v>
      </c>
      <c r="E3" s="407">
        <v>0</v>
      </c>
      <c r="F3" s="407">
        <v>1</v>
      </c>
      <c r="G3" s="407">
        <v>3</v>
      </c>
      <c r="H3" s="407">
        <v>29</v>
      </c>
      <c r="I3" s="407">
        <v>6</v>
      </c>
      <c r="J3" s="407">
        <v>2</v>
      </c>
      <c r="K3" s="407">
        <v>0</v>
      </c>
      <c r="L3" s="407">
        <v>1</v>
      </c>
      <c r="M3" s="407">
        <v>1</v>
      </c>
      <c r="N3" s="407">
        <v>1</v>
      </c>
      <c r="O3" s="407">
        <v>0</v>
      </c>
      <c r="P3" s="407">
        <v>0</v>
      </c>
      <c r="Q3" s="407">
        <v>3</v>
      </c>
      <c r="R3" s="407">
        <v>236</v>
      </c>
      <c r="S3" s="407">
        <v>0</v>
      </c>
      <c r="T3" s="407">
        <v>16</v>
      </c>
      <c r="U3" s="407">
        <v>3</v>
      </c>
      <c r="V3" s="407">
        <v>164</v>
      </c>
      <c r="W3" s="407">
        <v>2</v>
      </c>
      <c r="X3" s="407">
        <v>22</v>
      </c>
      <c r="Y3" s="407">
        <v>4</v>
      </c>
      <c r="Z3" s="407">
        <v>2</v>
      </c>
      <c r="AA3" s="407">
        <v>0</v>
      </c>
      <c r="AB3" s="407">
        <v>2</v>
      </c>
      <c r="AC3" s="407">
        <v>0</v>
      </c>
      <c r="AD3" s="407">
        <v>2</v>
      </c>
      <c r="AE3" s="407">
        <v>0</v>
      </c>
      <c r="AF3" s="407">
        <v>101</v>
      </c>
      <c r="AG3" s="407">
        <v>0</v>
      </c>
      <c r="AH3" s="407">
        <v>3</v>
      </c>
      <c r="AI3" s="407">
        <v>7</v>
      </c>
      <c r="AJ3" s="407">
        <v>2</v>
      </c>
      <c r="AK3" s="407">
        <v>39</v>
      </c>
      <c r="AL3" s="407">
        <v>2</v>
      </c>
      <c r="AM3" s="407">
        <v>2</v>
      </c>
      <c r="AN3" s="407">
        <v>3</v>
      </c>
      <c r="AO3" s="407">
        <v>46</v>
      </c>
      <c r="AP3" s="407">
        <v>5</v>
      </c>
      <c r="AQ3" s="407">
        <v>1</v>
      </c>
      <c r="AR3" s="407">
        <v>4</v>
      </c>
      <c r="AS3" s="407">
        <v>4</v>
      </c>
      <c r="AT3" s="407">
        <v>0</v>
      </c>
      <c r="AU3" s="407">
        <v>0</v>
      </c>
      <c r="AV3" s="407">
        <v>1</v>
      </c>
      <c r="AW3" s="407">
        <v>0</v>
      </c>
      <c r="AX3" s="407">
        <v>1</v>
      </c>
      <c r="AY3" s="407">
        <v>0</v>
      </c>
      <c r="AZ3" s="407">
        <v>31</v>
      </c>
      <c r="BA3" s="407">
        <v>0</v>
      </c>
      <c r="BB3" s="407">
        <v>1</v>
      </c>
      <c r="BC3" s="407">
        <v>1</v>
      </c>
      <c r="BD3" s="407">
        <v>0</v>
      </c>
      <c r="BE3" s="407">
        <v>0</v>
      </c>
      <c r="BF3" s="407">
        <v>0</v>
      </c>
      <c r="BG3" s="407">
        <v>0</v>
      </c>
      <c r="BH3" s="407">
        <v>1</v>
      </c>
      <c r="BI3" s="407">
        <v>2</v>
      </c>
      <c r="BJ3" s="407">
        <v>22</v>
      </c>
      <c r="BK3" s="407">
        <v>1</v>
      </c>
      <c r="BL3" s="413">
        <v>52</v>
      </c>
      <c r="BM3" s="413">
        <v>1</v>
      </c>
      <c r="BN3" s="668">
        <f>SUM(B3:BM3)</f>
        <v>1081</v>
      </c>
    </row>
    <row r="4" spans="1:66" x14ac:dyDescent="0.25">
      <c r="A4" s="669" t="s">
        <v>276</v>
      </c>
      <c r="B4" s="408">
        <v>35</v>
      </c>
      <c r="C4" s="408">
        <v>5</v>
      </c>
      <c r="D4" s="408">
        <v>31</v>
      </c>
      <c r="E4" s="408">
        <v>0</v>
      </c>
      <c r="F4" s="408">
        <v>1</v>
      </c>
      <c r="G4" s="408">
        <v>2</v>
      </c>
      <c r="H4" s="408">
        <v>15</v>
      </c>
      <c r="I4" s="408">
        <v>0</v>
      </c>
      <c r="J4" s="408">
        <v>0</v>
      </c>
      <c r="K4" s="408">
        <v>0</v>
      </c>
      <c r="L4" s="408">
        <v>0</v>
      </c>
      <c r="M4" s="408">
        <v>1</v>
      </c>
      <c r="N4" s="408">
        <v>0</v>
      </c>
      <c r="O4" s="408">
        <v>0</v>
      </c>
      <c r="P4" s="408">
        <v>0</v>
      </c>
      <c r="Q4" s="408">
        <v>3</v>
      </c>
      <c r="R4" s="408">
        <v>86</v>
      </c>
      <c r="S4" s="408">
        <v>0</v>
      </c>
      <c r="T4" s="408">
        <v>10</v>
      </c>
      <c r="U4" s="408">
        <v>1</v>
      </c>
      <c r="V4" s="408">
        <v>114</v>
      </c>
      <c r="W4" s="408">
        <v>0</v>
      </c>
      <c r="X4" s="408">
        <v>8</v>
      </c>
      <c r="Y4" s="408">
        <v>5</v>
      </c>
      <c r="Z4" s="408">
        <v>2</v>
      </c>
      <c r="AA4" s="408">
        <v>2</v>
      </c>
      <c r="AB4" s="408">
        <v>1</v>
      </c>
      <c r="AC4" s="408">
        <v>0</v>
      </c>
      <c r="AD4" s="408">
        <v>0</v>
      </c>
      <c r="AE4" s="408">
        <v>0</v>
      </c>
      <c r="AF4" s="408">
        <v>48</v>
      </c>
      <c r="AG4" s="408">
        <v>0</v>
      </c>
      <c r="AH4" s="408">
        <v>2</v>
      </c>
      <c r="AI4" s="408">
        <v>0</v>
      </c>
      <c r="AJ4" s="408">
        <v>0</v>
      </c>
      <c r="AK4" s="408">
        <v>21</v>
      </c>
      <c r="AL4" s="408">
        <v>3</v>
      </c>
      <c r="AM4" s="408">
        <v>1</v>
      </c>
      <c r="AN4" s="408">
        <v>4</v>
      </c>
      <c r="AO4" s="408">
        <v>25</v>
      </c>
      <c r="AP4" s="408">
        <v>5</v>
      </c>
      <c r="AQ4" s="408">
        <v>5</v>
      </c>
      <c r="AR4" s="408">
        <v>1</v>
      </c>
      <c r="AS4" s="408">
        <v>4</v>
      </c>
      <c r="AT4" s="408">
        <v>3</v>
      </c>
      <c r="AU4" s="408">
        <v>0</v>
      </c>
      <c r="AV4" s="408">
        <v>0</v>
      </c>
      <c r="AW4" s="408">
        <v>0</v>
      </c>
      <c r="AX4" s="408">
        <v>0</v>
      </c>
      <c r="AY4" s="408">
        <v>0</v>
      </c>
      <c r="AZ4" s="408">
        <v>30</v>
      </c>
      <c r="BA4" s="408">
        <v>0</v>
      </c>
      <c r="BB4" s="408">
        <v>3</v>
      </c>
      <c r="BC4" s="408">
        <v>3</v>
      </c>
      <c r="BD4" s="408">
        <v>0</v>
      </c>
      <c r="BE4" s="408">
        <v>0</v>
      </c>
      <c r="BF4" s="408">
        <v>1</v>
      </c>
      <c r="BG4" s="408">
        <v>0</v>
      </c>
      <c r="BH4" s="408">
        <v>0</v>
      </c>
      <c r="BI4" s="408">
        <v>2</v>
      </c>
      <c r="BJ4" s="408">
        <v>0</v>
      </c>
      <c r="BK4" s="408">
        <v>0</v>
      </c>
      <c r="BL4" s="414">
        <v>32</v>
      </c>
      <c r="BM4" s="414">
        <v>0</v>
      </c>
      <c r="BN4" s="744">
        <f t="shared" ref="BN4:BN29" si="0">SUM(B4:BM4)</f>
        <v>515</v>
      </c>
    </row>
    <row r="5" spans="1:66" x14ac:dyDescent="0.25">
      <c r="A5" s="670" t="s">
        <v>293</v>
      </c>
      <c r="B5" s="409">
        <v>150</v>
      </c>
      <c r="C5" s="409">
        <v>6</v>
      </c>
      <c r="D5" s="409">
        <v>133</v>
      </c>
      <c r="E5" s="409">
        <v>2</v>
      </c>
      <c r="F5" s="409">
        <v>0</v>
      </c>
      <c r="G5" s="409">
        <v>1</v>
      </c>
      <c r="H5" s="409">
        <v>61</v>
      </c>
      <c r="I5" s="409">
        <v>7</v>
      </c>
      <c r="J5" s="409">
        <v>1</v>
      </c>
      <c r="K5" s="409">
        <v>0</v>
      </c>
      <c r="L5" s="409">
        <v>1</v>
      </c>
      <c r="M5" s="409">
        <v>2</v>
      </c>
      <c r="N5" s="409">
        <v>1</v>
      </c>
      <c r="O5" s="409">
        <v>1</v>
      </c>
      <c r="P5" s="409">
        <v>1</v>
      </c>
      <c r="Q5" s="409">
        <v>2</v>
      </c>
      <c r="R5" s="409">
        <v>225</v>
      </c>
      <c r="S5" s="409">
        <v>3</v>
      </c>
      <c r="T5" s="409">
        <v>27</v>
      </c>
      <c r="U5" s="409">
        <v>9</v>
      </c>
      <c r="V5" s="409">
        <v>238</v>
      </c>
      <c r="W5" s="409">
        <v>3</v>
      </c>
      <c r="X5" s="409">
        <v>12</v>
      </c>
      <c r="Y5" s="409">
        <v>11</v>
      </c>
      <c r="Z5" s="409">
        <v>3</v>
      </c>
      <c r="AA5" s="409">
        <v>4</v>
      </c>
      <c r="AB5" s="409">
        <v>2</v>
      </c>
      <c r="AC5" s="409">
        <v>0</v>
      </c>
      <c r="AD5" s="409">
        <v>2</v>
      </c>
      <c r="AE5" s="409">
        <v>1</v>
      </c>
      <c r="AF5" s="409">
        <v>150</v>
      </c>
      <c r="AG5" s="409">
        <v>0</v>
      </c>
      <c r="AH5" s="409">
        <v>1</v>
      </c>
      <c r="AI5" s="409">
        <v>15</v>
      </c>
      <c r="AJ5" s="409">
        <v>0</v>
      </c>
      <c r="AK5" s="409">
        <v>69</v>
      </c>
      <c r="AL5" s="409">
        <v>4</v>
      </c>
      <c r="AM5" s="409">
        <v>3</v>
      </c>
      <c r="AN5" s="409">
        <v>5</v>
      </c>
      <c r="AO5" s="409">
        <v>65</v>
      </c>
      <c r="AP5" s="409">
        <v>6</v>
      </c>
      <c r="AQ5" s="409">
        <v>9</v>
      </c>
      <c r="AR5" s="409">
        <v>9</v>
      </c>
      <c r="AS5" s="409">
        <v>14</v>
      </c>
      <c r="AT5" s="409">
        <v>0</v>
      </c>
      <c r="AU5" s="409">
        <v>0</v>
      </c>
      <c r="AV5" s="409">
        <v>1</v>
      </c>
      <c r="AW5" s="409">
        <v>0</v>
      </c>
      <c r="AX5" s="409">
        <v>1</v>
      </c>
      <c r="AY5" s="409">
        <v>1</v>
      </c>
      <c r="AZ5" s="409">
        <v>52</v>
      </c>
      <c r="BA5" s="409">
        <v>0</v>
      </c>
      <c r="BB5" s="409">
        <v>4</v>
      </c>
      <c r="BC5" s="409">
        <v>3</v>
      </c>
      <c r="BD5" s="409">
        <v>0</v>
      </c>
      <c r="BE5" s="409">
        <v>0</v>
      </c>
      <c r="BF5" s="409">
        <v>2</v>
      </c>
      <c r="BG5" s="409">
        <v>1</v>
      </c>
      <c r="BH5" s="409">
        <v>4</v>
      </c>
      <c r="BI5" s="409">
        <v>1</v>
      </c>
      <c r="BJ5" s="409">
        <v>0</v>
      </c>
      <c r="BK5" s="409">
        <v>0</v>
      </c>
      <c r="BL5" s="415">
        <v>73</v>
      </c>
      <c r="BM5" s="415">
        <v>4</v>
      </c>
      <c r="BN5" s="671">
        <f t="shared" si="0"/>
        <v>1406</v>
      </c>
    </row>
    <row r="6" spans="1:66" x14ac:dyDescent="0.25">
      <c r="A6" s="669" t="s">
        <v>278</v>
      </c>
      <c r="B6" s="408">
        <v>82</v>
      </c>
      <c r="C6" s="408">
        <v>5</v>
      </c>
      <c r="D6" s="408">
        <v>83</v>
      </c>
      <c r="E6" s="408">
        <v>0</v>
      </c>
      <c r="F6" s="408">
        <v>0</v>
      </c>
      <c r="G6" s="408">
        <v>2</v>
      </c>
      <c r="H6" s="408">
        <v>24</v>
      </c>
      <c r="I6" s="408">
        <v>1</v>
      </c>
      <c r="J6" s="408">
        <v>1</v>
      </c>
      <c r="K6" s="408">
        <v>0</v>
      </c>
      <c r="L6" s="408">
        <v>0</v>
      </c>
      <c r="M6" s="408">
        <v>2</v>
      </c>
      <c r="N6" s="408">
        <v>1</v>
      </c>
      <c r="O6" s="408">
        <v>0</v>
      </c>
      <c r="P6" s="408">
        <v>0</v>
      </c>
      <c r="Q6" s="408">
        <v>1</v>
      </c>
      <c r="R6" s="408">
        <v>192</v>
      </c>
      <c r="S6" s="408">
        <v>0</v>
      </c>
      <c r="T6" s="408">
        <v>18</v>
      </c>
      <c r="U6" s="408">
        <v>0</v>
      </c>
      <c r="V6" s="408">
        <v>157</v>
      </c>
      <c r="W6" s="408">
        <v>1</v>
      </c>
      <c r="X6" s="408">
        <v>7</v>
      </c>
      <c r="Y6" s="408">
        <v>8</v>
      </c>
      <c r="Z6" s="408">
        <v>0</v>
      </c>
      <c r="AA6" s="408">
        <v>2</v>
      </c>
      <c r="AB6" s="408">
        <v>2</v>
      </c>
      <c r="AC6" s="408">
        <v>0</v>
      </c>
      <c r="AD6" s="408">
        <v>0</v>
      </c>
      <c r="AE6" s="408">
        <v>0</v>
      </c>
      <c r="AF6" s="408">
        <v>91</v>
      </c>
      <c r="AG6" s="408">
        <v>0</v>
      </c>
      <c r="AH6" s="408">
        <v>1</v>
      </c>
      <c r="AI6" s="408">
        <v>9</v>
      </c>
      <c r="AJ6" s="408">
        <v>1</v>
      </c>
      <c r="AK6" s="408">
        <v>44</v>
      </c>
      <c r="AL6" s="408">
        <v>5</v>
      </c>
      <c r="AM6" s="408">
        <v>4</v>
      </c>
      <c r="AN6" s="408">
        <v>9</v>
      </c>
      <c r="AO6" s="408">
        <v>28</v>
      </c>
      <c r="AP6" s="408">
        <v>2</v>
      </c>
      <c r="AQ6" s="408">
        <v>9</v>
      </c>
      <c r="AR6" s="408">
        <v>4</v>
      </c>
      <c r="AS6" s="408">
        <v>5</v>
      </c>
      <c r="AT6" s="408">
        <v>6</v>
      </c>
      <c r="AU6" s="408">
        <v>0</v>
      </c>
      <c r="AV6" s="408">
        <v>1</v>
      </c>
      <c r="AW6" s="408">
        <v>1</v>
      </c>
      <c r="AX6" s="408">
        <v>1</v>
      </c>
      <c r="AY6" s="408">
        <v>4</v>
      </c>
      <c r="AZ6" s="408">
        <v>40</v>
      </c>
      <c r="BA6" s="408">
        <v>0</v>
      </c>
      <c r="BB6" s="408">
        <v>1</v>
      </c>
      <c r="BC6" s="408">
        <v>0</v>
      </c>
      <c r="BD6" s="408">
        <v>0</v>
      </c>
      <c r="BE6" s="408">
        <v>0</v>
      </c>
      <c r="BF6" s="408">
        <v>1</v>
      </c>
      <c r="BG6" s="408">
        <v>0</v>
      </c>
      <c r="BH6" s="408">
        <v>3</v>
      </c>
      <c r="BI6" s="408">
        <v>2</v>
      </c>
      <c r="BJ6" s="408">
        <v>8</v>
      </c>
      <c r="BK6" s="408">
        <v>0</v>
      </c>
      <c r="BL6" s="414">
        <v>37</v>
      </c>
      <c r="BM6" s="414">
        <v>1</v>
      </c>
      <c r="BN6" s="744">
        <f t="shared" si="0"/>
        <v>907</v>
      </c>
    </row>
    <row r="7" spans="1:66" x14ac:dyDescent="0.25">
      <c r="A7" s="670" t="s">
        <v>277</v>
      </c>
      <c r="B7" s="409">
        <v>23</v>
      </c>
      <c r="C7" s="409">
        <v>2</v>
      </c>
      <c r="D7" s="409">
        <v>21</v>
      </c>
      <c r="E7" s="409">
        <v>1</v>
      </c>
      <c r="F7" s="409">
        <v>0</v>
      </c>
      <c r="G7" s="409">
        <v>0</v>
      </c>
      <c r="H7" s="409">
        <v>12</v>
      </c>
      <c r="I7" s="409">
        <v>0</v>
      </c>
      <c r="J7" s="409">
        <v>0</v>
      </c>
      <c r="K7" s="409">
        <v>0</v>
      </c>
      <c r="L7" s="409">
        <v>0</v>
      </c>
      <c r="M7" s="409">
        <v>1</v>
      </c>
      <c r="N7" s="409">
        <v>0</v>
      </c>
      <c r="O7" s="409">
        <v>0</v>
      </c>
      <c r="P7" s="409">
        <v>0</v>
      </c>
      <c r="Q7" s="409">
        <v>0</v>
      </c>
      <c r="R7" s="409">
        <v>52</v>
      </c>
      <c r="S7" s="409">
        <v>0</v>
      </c>
      <c r="T7" s="409">
        <v>5</v>
      </c>
      <c r="U7" s="409">
        <v>0</v>
      </c>
      <c r="V7" s="409">
        <v>58</v>
      </c>
      <c r="W7" s="409">
        <v>0</v>
      </c>
      <c r="X7" s="409">
        <v>3</v>
      </c>
      <c r="Y7" s="409">
        <v>0</v>
      </c>
      <c r="Z7" s="409">
        <v>0</v>
      </c>
      <c r="AA7" s="409">
        <v>0</v>
      </c>
      <c r="AB7" s="409">
        <v>0</v>
      </c>
      <c r="AC7" s="409">
        <v>0</v>
      </c>
      <c r="AD7" s="409">
        <v>1</v>
      </c>
      <c r="AE7" s="409">
        <v>0</v>
      </c>
      <c r="AF7" s="409">
        <v>32</v>
      </c>
      <c r="AG7" s="409">
        <v>0</v>
      </c>
      <c r="AH7" s="409">
        <v>0</v>
      </c>
      <c r="AI7" s="409">
        <v>2</v>
      </c>
      <c r="AJ7" s="409">
        <v>0</v>
      </c>
      <c r="AK7" s="409">
        <v>18</v>
      </c>
      <c r="AL7" s="409">
        <v>0</v>
      </c>
      <c r="AM7" s="409">
        <v>0</v>
      </c>
      <c r="AN7" s="409">
        <v>2</v>
      </c>
      <c r="AO7" s="409">
        <v>22</v>
      </c>
      <c r="AP7" s="409">
        <v>0</v>
      </c>
      <c r="AQ7" s="409">
        <v>1</v>
      </c>
      <c r="AR7" s="409">
        <v>0</v>
      </c>
      <c r="AS7" s="409">
        <v>2</v>
      </c>
      <c r="AT7" s="409">
        <v>2</v>
      </c>
      <c r="AU7" s="409">
        <v>0</v>
      </c>
      <c r="AV7" s="409">
        <v>0</v>
      </c>
      <c r="AW7" s="409">
        <v>0</v>
      </c>
      <c r="AX7" s="409">
        <v>1</v>
      </c>
      <c r="AY7" s="409">
        <v>1</v>
      </c>
      <c r="AZ7" s="409">
        <v>17</v>
      </c>
      <c r="BA7" s="409">
        <v>0</v>
      </c>
      <c r="BB7" s="409">
        <v>2</v>
      </c>
      <c r="BC7" s="409">
        <v>1</v>
      </c>
      <c r="BD7" s="409">
        <v>0</v>
      </c>
      <c r="BE7" s="409">
        <v>0</v>
      </c>
      <c r="BF7" s="409">
        <v>1</v>
      </c>
      <c r="BG7" s="409">
        <v>0</v>
      </c>
      <c r="BH7" s="409">
        <v>1</v>
      </c>
      <c r="BI7" s="409">
        <v>3</v>
      </c>
      <c r="BJ7" s="409">
        <v>1</v>
      </c>
      <c r="BK7" s="409">
        <v>0</v>
      </c>
      <c r="BL7" s="415">
        <v>12</v>
      </c>
      <c r="BM7" s="415">
        <v>0</v>
      </c>
      <c r="BN7" s="671">
        <f t="shared" si="0"/>
        <v>300</v>
      </c>
    </row>
    <row r="8" spans="1:66" x14ac:dyDescent="0.25">
      <c r="A8" s="669" t="s">
        <v>22</v>
      </c>
      <c r="B8" s="408">
        <v>30</v>
      </c>
      <c r="C8" s="408">
        <v>1</v>
      </c>
      <c r="D8" s="408">
        <v>30</v>
      </c>
      <c r="E8" s="408">
        <v>1</v>
      </c>
      <c r="F8" s="408">
        <v>0</v>
      </c>
      <c r="G8" s="408">
        <v>0</v>
      </c>
      <c r="H8" s="408">
        <v>9</v>
      </c>
      <c r="I8" s="408">
        <v>0</v>
      </c>
      <c r="J8" s="408">
        <v>2</v>
      </c>
      <c r="K8" s="408">
        <v>0</v>
      </c>
      <c r="L8" s="408">
        <v>1</v>
      </c>
      <c r="M8" s="408">
        <v>1</v>
      </c>
      <c r="N8" s="408">
        <v>0</v>
      </c>
      <c r="O8" s="408">
        <v>0</v>
      </c>
      <c r="P8" s="408">
        <v>0</v>
      </c>
      <c r="Q8" s="408">
        <v>0</v>
      </c>
      <c r="R8" s="408">
        <v>55</v>
      </c>
      <c r="S8" s="408">
        <v>0</v>
      </c>
      <c r="T8" s="408">
        <v>9</v>
      </c>
      <c r="U8" s="408">
        <v>0</v>
      </c>
      <c r="V8" s="408">
        <v>56</v>
      </c>
      <c r="W8" s="408">
        <v>0</v>
      </c>
      <c r="X8" s="408">
        <v>7</v>
      </c>
      <c r="Y8" s="408">
        <v>2</v>
      </c>
      <c r="Z8" s="408">
        <v>1</v>
      </c>
      <c r="AA8" s="408">
        <v>1</v>
      </c>
      <c r="AB8" s="408">
        <v>0</v>
      </c>
      <c r="AC8" s="408">
        <v>0</v>
      </c>
      <c r="AD8" s="408">
        <v>0</v>
      </c>
      <c r="AE8" s="408">
        <v>0</v>
      </c>
      <c r="AF8" s="408">
        <v>30</v>
      </c>
      <c r="AG8" s="408">
        <v>0</v>
      </c>
      <c r="AH8" s="408">
        <v>0</v>
      </c>
      <c r="AI8" s="408">
        <v>1</v>
      </c>
      <c r="AJ8" s="408">
        <v>0</v>
      </c>
      <c r="AK8" s="408">
        <v>10</v>
      </c>
      <c r="AL8" s="408">
        <v>2</v>
      </c>
      <c r="AM8" s="408">
        <v>2</v>
      </c>
      <c r="AN8" s="408">
        <v>1</v>
      </c>
      <c r="AO8" s="408">
        <v>11</v>
      </c>
      <c r="AP8" s="408">
        <v>1</v>
      </c>
      <c r="AQ8" s="408">
        <v>2</v>
      </c>
      <c r="AR8" s="408">
        <v>1</v>
      </c>
      <c r="AS8" s="408">
        <v>1</v>
      </c>
      <c r="AT8" s="408">
        <v>1</v>
      </c>
      <c r="AU8" s="408">
        <v>0</v>
      </c>
      <c r="AV8" s="408">
        <v>0</v>
      </c>
      <c r="AW8" s="408">
        <v>1</v>
      </c>
      <c r="AX8" s="408">
        <v>2</v>
      </c>
      <c r="AY8" s="408">
        <v>1</v>
      </c>
      <c r="AZ8" s="408">
        <v>12</v>
      </c>
      <c r="BA8" s="408">
        <v>1</v>
      </c>
      <c r="BB8" s="408">
        <v>0</v>
      </c>
      <c r="BC8" s="408">
        <v>1</v>
      </c>
      <c r="BD8" s="408">
        <v>0</v>
      </c>
      <c r="BE8" s="408">
        <v>2</v>
      </c>
      <c r="BF8" s="408">
        <v>0</v>
      </c>
      <c r="BG8" s="408">
        <v>1</v>
      </c>
      <c r="BH8" s="408">
        <v>0</v>
      </c>
      <c r="BI8" s="408">
        <v>2</v>
      </c>
      <c r="BJ8" s="408">
        <v>3</v>
      </c>
      <c r="BK8" s="408">
        <v>0</v>
      </c>
      <c r="BL8" s="414">
        <v>18</v>
      </c>
      <c r="BM8" s="414">
        <v>0</v>
      </c>
      <c r="BN8" s="744">
        <f t="shared" si="0"/>
        <v>313</v>
      </c>
    </row>
    <row r="9" spans="1:66" x14ac:dyDescent="0.25">
      <c r="A9" s="670" t="s">
        <v>284</v>
      </c>
      <c r="B9" s="409">
        <v>64</v>
      </c>
      <c r="C9" s="409">
        <v>8</v>
      </c>
      <c r="D9" s="409">
        <v>58</v>
      </c>
      <c r="E9" s="409">
        <v>0</v>
      </c>
      <c r="F9" s="409">
        <v>0</v>
      </c>
      <c r="G9" s="409">
        <v>1</v>
      </c>
      <c r="H9" s="409">
        <v>19</v>
      </c>
      <c r="I9" s="409">
        <v>0</v>
      </c>
      <c r="J9" s="409">
        <v>3</v>
      </c>
      <c r="K9" s="409">
        <v>0</v>
      </c>
      <c r="L9" s="409">
        <v>2</v>
      </c>
      <c r="M9" s="409">
        <v>1</v>
      </c>
      <c r="N9" s="409">
        <v>1</v>
      </c>
      <c r="O9" s="409">
        <v>1</v>
      </c>
      <c r="P9" s="409">
        <v>0</v>
      </c>
      <c r="Q9" s="409">
        <v>1</v>
      </c>
      <c r="R9" s="409">
        <v>117</v>
      </c>
      <c r="S9" s="409">
        <v>0</v>
      </c>
      <c r="T9" s="409">
        <v>15</v>
      </c>
      <c r="U9" s="409">
        <v>0</v>
      </c>
      <c r="V9" s="409">
        <v>121</v>
      </c>
      <c r="W9" s="409">
        <v>0</v>
      </c>
      <c r="X9" s="409">
        <v>5</v>
      </c>
      <c r="Y9" s="409">
        <v>2</v>
      </c>
      <c r="Z9" s="409">
        <v>1</v>
      </c>
      <c r="AA9" s="409">
        <v>1</v>
      </c>
      <c r="AB9" s="409">
        <v>0</v>
      </c>
      <c r="AC9" s="409">
        <v>0</v>
      </c>
      <c r="AD9" s="409">
        <v>0</v>
      </c>
      <c r="AE9" s="409">
        <v>0</v>
      </c>
      <c r="AF9" s="409">
        <v>78</v>
      </c>
      <c r="AG9" s="409">
        <v>0</v>
      </c>
      <c r="AH9" s="409">
        <v>3</v>
      </c>
      <c r="AI9" s="409">
        <v>7</v>
      </c>
      <c r="AJ9" s="409">
        <v>0</v>
      </c>
      <c r="AK9" s="409">
        <v>36</v>
      </c>
      <c r="AL9" s="409">
        <v>1</v>
      </c>
      <c r="AM9" s="409">
        <v>3</v>
      </c>
      <c r="AN9" s="409">
        <v>3</v>
      </c>
      <c r="AO9" s="409">
        <v>27</v>
      </c>
      <c r="AP9" s="409">
        <v>2</v>
      </c>
      <c r="AQ9" s="409">
        <v>4</v>
      </c>
      <c r="AR9" s="409">
        <v>7</v>
      </c>
      <c r="AS9" s="409">
        <v>4</v>
      </c>
      <c r="AT9" s="409">
        <v>7</v>
      </c>
      <c r="AU9" s="409">
        <v>0</v>
      </c>
      <c r="AV9" s="409">
        <v>1</v>
      </c>
      <c r="AW9" s="409">
        <v>0</v>
      </c>
      <c r="AX9" s="409">
        <v>1</v>
      </c>
      <c r="AY9" s="409">
        <v>0</v>
      </c>
      <c r="AZ9" s="409">
        <v>25</v>
      </c>
      <c r="BA9" s="409">
        <v>0</v>
      </c>
      <c r="BB9" s="409">
        <v>1</v>
      </c>
      <c r="BC9" s="409">
        <v>1</v>
      </c>
      <c r="BD9" s="409">
        <v>0</v>
      </c>
      <c r="BE9" s="409">
        <v>0</v>
      </c>
      <c r="BF9" s="409">
        <v>0</v>
      </c>
      <c r="BG9" s="409">
        <v>0</v>
      </c>
      <c r="BH9" s="409">
        <v>5</v>
      </c>
      <c r="BI9" s="409">
        <v>6</v>
      </c>
      <c r="BJ9" s="409">
        <v>0</v>
      </c>
      <c r="BK9" s="409">
        <v>0</v>
      </c>
      <c r="BL9" s="415">
        <v>37</v>
      </c>
      <c r="BM9" s="415">
        <v>1</v>
      </c>
      <c r="BN9" s="671">
        <f t="shared" si="0"/>
        <v>681</v>
      </c>
    </row>
    <row r="10" spans="1:66" x14ac:dyDescent="0.25">
      <c r="A10" s="669" t="s">
        <v>294</v>
      </c>
      <c r="B10" s="408">
        <v>56</v>
      </c>
      <c r="C10" s="408">
        <v>11</v>
      </c>
      <c r="D10" s="408">
        <v>62</v>
      </c>
      <c r="E10" s="408">
        <v>1</v>
      </c>
      <c r="F10" s="408">
        <v>0</v>
      </c>
      <c r="G10" s="408">
        <v>2</v>
      </c>
      <c r="H10" s="408">
        <v>19</v>
      </c>
      <c r="I10" s="408">
        <v>0</v>
      </c>
      <c r="J10" s="408">
        <v>7</v>
      </c>
      <c r="K10" s="408">
        <v>0</v>
      </c>
      <c r="L10" s="408">
        <v>1</v>
      </c>
      <c r="M10" s="408">
        <v>3</v>
      </c>
      <c r="N10" s="408">
        <v>0</v>
      </c>
      <c r="O10" s="408">
        <v>0</v>
      </c>
      <c r="P10" s="408">
        <v>0</v>
      </c>
      <c r="Q10" s="408">
        <v>0</v>
      </c>
      <c r="R10" s="408">
        <v>136</v>
      </c>
      <c r="S10" s="408">
        <v>0</v>
      </c>
      <c r="T10" s="408">
        <v>9</v>
      </c>
      <c r="U10" s="408">
        <v>0</v>
      </c>
      <c r="V10" s="408">
        <v>106</v>
      </c>
      <c r="W10" s="408">
        <v>0</v>
      </c>
      <c r="X10" s="408">
        <v>10</v>
      </c>
      <c r="Y10" s="408">
        <v>5</v>
      </c>
      <c r="Z10" s="408">
        <v>1</v>
      </c>
      <c r="AA10" s="408">
        <v>0</v>
      </c>
      <c r="AB10" s="408">
        <v>1</v>
      </c>
      <c r="AC10" s="408">
        <v>0</v>
      </c>
      <c r="AD10" s="408">
        <v>0</v>
      </c>
      <c r="AE10" s="408">
        <v>0</v>
      </c>
      <c r="AF10" s="408">
        <v>53</v>
      </c>
      <c r="AG10" s="408">
        <v>0</v>
      </c>
      <c r="AH10" s="408">
        <v>2</v>
      </c>
      <c r="AI10" s="408">
        <v>5</v>
      </c>
      <c r="AJ10" s="408">
        <v>1</v>
      </c>
      <c r="AK10" s="408">
        <v>29</v>
      </c>
      <c r="AL10" s="408">
        <v>3</v>
      </c>
      <c r="AM10" s="408">
        <v>11</v>
      </c>
      <c r="AN10" s="408">
        <v>7</v>
      </c>
      <c r="AO10" s="408">
        <v>35</v>
      </c>
      <c r="AP10" s="408">
        <v>4</v>
      </c>
      <c r="AQ10" s="408">
        <v>2</v>
      </c>
      <c r="AR10" s="408">
        <v>2</v>
      </c>
      <c r="AS10" s="408">
        <v>7</v>
      </c>
      <c r="AT10" s="408">
        <v>5</v>
      </c>
      <c r="AU10" s="408">
        <v>0</v>
      </c>
      <c r="AV10" s="408">
        <v>0</v>
      </c>
      <c r="AW10" s="408">
        <v>0</v>
      </c>
      <c r="AX10" s="408">
        <v>0</v>
      </c>
      <c r="AY10" s="408">
        <v>1</v>
      </c>
      <c r="AZ10" s="408">
        <v>32</v>
      </c>
      <c r="BA10" s="408">
        <v>0</v>
      </c>
      <c r="BB10" s="408">
        <v>0</v>
      </c>
      <c r="BC10" s="408">
        <v>0</v>
      </c>
      <c r="BD10" s="408">
        <v>0</v>
      </c>
      <c r="BE10" s="408">
        <v>0</v>
      </c>
      <c r="BF10" s="408">
        <v>0</v>
      </c>
      <c r="BG10" s="408">
        <v>0</v>
      </c>
      <c r="BH10" s="408">
        <v>2</v>
      </c>
      <c r="BI10" s="408">
        <v>1</v>
      </c>
      <c r="BJ10" s="408">
        <v>16</v>
      </c>
      <c r="BK10" s="408">
        <v>2</v>
      </c>
      <c r="BL10" s="414">
        <v>49</v>
      </c>
      <c r="BM10" s="414">
        <v>0</v>
      </c>
      <c r="BN10" s="744">
        <f t="shared" si="0"/>
        <v>699</v>
      </c>
    </row>
    <row r="11" spans="1:66" x14ac:dyDescent="0.25">
      <c r="A11" s="670" t="s">
        <v>295</v>
      </c>
      <c r="B11" s="409">
        <v>94</v>
      </c>
      <c r="C11" s="409">
        <v>8</v>
      </c>
      <c r="D11" s="409">
        <v>92</v>
      </c>
      <c r="E11" s="409">
        <v>1</v>
      </c>
      <c r="F11" s="409">
        <v>0</v>
      </c>
      <c r="G11" s="409">
        <v>1</v>
      </c>
      <c r="H11" s="409">
        <v>27</v>
      </c>
      <c r="I11" s="409">
        <v>8</v>
      </c>
      <c r="J11" s="409">
        <v>1</v>
      </c>
      <c r="K11" s="409">
        <v>0</v>
      </c>
      <c r="L11" s="409">
        <v>3</v>
      </c>
      <c r="M11" s="409">
        <v>1</v>
      </c>
      <c r="N11" s="409">
        <v>0</v>
      </c>
      <c r="O11" s="409">
        <v>1</v>
      </c>
      <c r="P11" s="409">
        <v>0</v>
      </c>
      <c r="Q11" s="409">
        <v>5</v>
      </c>
      <c r="R11" s="409">
        <v>168</v>
      </c>
      <c r="S11" s="409">
        <v>0</v>
      </c>
      <c r="T11" s="409">
        <v>32</v>
      </c>
      <c r="U11" s="409">
        <v>2</v>
      </c>
      <c r="V11" s="409">
        <v>132</v>
      </c>
      <c r="W11" s="409">
        <v>2</v>
      </c>
      <c r="X11" s="409">
        <v>11</v>
      </c>
      <c r="Y11" s="409">
        <v>6</v>
      </c>
      <c r="Z11" s="409">
        <v>0</v>
      </c>
      <c r="AA11" s="409">
        <v>0</v>
      </c>
      <c r="AB11" s="409">
        <v>0</v>
      </c>
      <c r="AC11" s="409">
        <v>0</v>
      </c>
      <c r="AD11" s="409">
        <v>1</v>
      </c>
      <c r="AE11" s="409">
        <v>1</v>
      </c>
      <c r="AF11" s="409">
        <v>107</v>
      </c>
      <c r="AG11" s="409">
        <v>0</v>
      </c>
      <c r="AH11" s="409">
        <v>0</v>
      </c>
      <c r="AI11" s="409">
        <v>13</v>
      </c>
      <c r="AJ11" s="409">
        <v>1</v>
      </c>
      <c r="AK11" s="409">
        <v>28</v>
      </c>
      <c r="AL11" s="409">
        <v>2</v>
      </c>
      <c r="AM11" s="409">
        <v>2</v>
      </c>
      <c r="AN11" s="409">
        <v>7</v>
      </c>
      <c r="AO11" s="409">
        <v>46</v>
      </c>
      <c r="AP11" s="409">
        <v>3</v>
      </c>
      <c r="AQ11" s="409">
        <v>2</v>
      </c>
      <c r="AR11" s="409">
        <v>6</v>
      </c>
      <c r="AS11" s="409">
        <v>4</v>
      </c>
      <c r="AT11" s="409">
        <v>2</v>
      </c>
      <c r="AU11" s="409">
        <v>0</v>
      </c>
      <c r="AV11" s="409">
        <v>2</v>
      </c>
      <c r="AW11" s="409">
        <v>1</v>
      </c>
      <c r="AX11" s="409">
        <v>2</v>
      </c>
      <c r="AY11" s="409">
        <v>3</v>
      </c>
      <c r="AZ11" s="409">
        <v>43</v>
      </c>
      <c r="BA11" s="409">
        <v>2</v>
      </c>
      <c r="BB11" s="409">
        <v>1</v>
      </c>
      <c r="BC11" s="409">
        <v>2</v>
      </c>
      <c r="BD11" s="409">
        <v>0</v>
      </c>
      <c r="BE11" s="409">
        <v>1</v>
      </c>
      <c r="BF11" s="409">
        <v>1</v>
      </c>
      <c r="BG11" s="409">
        <v>0</v>
      </c>
      <c r="BH11" s="409">
        <v>1</v>
      </c>
      <c r="BI11" s="409">
        <v>6</v>
      </c>
      <c r="BJ11" s="409">
        <v>9</v>
      </c>
      <c r="BK11" s="409">
        <v>0</v>
      </c>
      <c r="BL11" s="415">
        <v>37</v>
      </c>
      <c r="BM11" s="415">
        <v>1</v>
      </c>
      <c r="BN11" s="671">
        <f t="shared" si="0"/>
        <v>932</v>
      </c>
    </row>
    <row r="12" spans="1:66" x14ac:dyDescent="0.25">
      <c r="A12" s="669" t="s">
        <v>23</v>
      </c>
      <c r="B12" s="408">
        <v>12</v>
      </c>
      <c r="C12" s="408">
        <v>3</v>
      </c>
      <c r="D12" s="408">
        <v>6</v>
      </c>
      <c r="E12" s="408">
        <v>0</v>
      </c>
      <c r="F12" s="408">
        <v>0</v>
      </c>
      <c r="G12" s="408">
        <v>0</v>
      </c>
      <c r="H12" s="408">
        <v>8</v>
      </c>
      <c r="I12" s="408">
        <v>1</v>
      </c>
      <c r="J12" s="408">
        <v>0</v>
      </c>
      <c r="K12" s="408">
        <v>0</v>
      </c>
      <c r="L12" s="408">
        <v>0</v>
      </c>
      <c r="M12" s="408">
        <v>0</v>
      </c>
      <c r="N12" s="408">
        <v>0</v>
      </c>
      <c r="O12" s="408">
        <v>0</v>
      </c>
      <c r="P12" s="408">
        <v>1</v>
      </c>
      <c r="Q12" s="408">
        <v>0</v>
      </c>
      <c r="R12" s="408">
        <v>18</v>
      </c>
      <c r="S12" s="408">
        <v>0</v>
      </c>
      <c r="T12" s="408">
        <v>0</v>
      </c>
      <c r="U12" s="408">
        <v>3</v>
      </c>
      <c r="V12" s="408">
        <v>24</v>
      </c>
      <c r="W12" s="408">
        <v>0</v>
      </c>
      <c r="X12" s="408">
        <v>1</v>
      </c>
      <c r="Y12" s="408">
        <v>2</v>
      </c>
      <c r="Z12" s="408">
        <v>1</v>
      </c>
      <c r="AA12" s="408">
        <v>0</v>
      </c>
      <c r="AB12" s="408">
        <v>0</v>
      </c>
      <c r="AC12" s="408">
        <v>0</v>
      </c>
      <c r="AD12" s="408">
        <v>0</v>
      </c>
      <c r="AE12" s="408">
        <v>0</v>
      </c>
      <c r="AF12" s="408">
        <v>10</v>
      </c>
      <c r="AG12" s="408">
        <v>0</v>
      </c>
      <c r="AH12" s="408">
        <v>0</v>
      </c>
      <c r="AI12" s="408">
        <v>1</v>
      </c>
      <c r="AJ12" s="408">
        <v>0</v>
      </c>
      <c r="AK12" s="408">
        <v>9</v>
      </c>
      <c r="AL12" s="408">
        <v>1</v>
      </c>
      <c r="AM12" s="408">
        <v>0</v>
      </c>
      <c r="AN12" s="408">
        <v>1</v>
      </c>
      <c r="AO12" s="408">
        <v>14</v>
      </c>
      <c r="AP12" s="408">
        <v>0</v>
      </c>
      <c r="AQ12" s="408">
        <v>0</v>
      </c>
      <c r="AR12" s="408">
        <v>1</v>
      </c>
      <c r="AS12" s="408">
        <v>5</v>
      </c>
      <c r="AT12" s="408">
        <v>1</v>
      </c>
      <c r="AU12" s="408">
        <v>0</v>
      </c>
      <c r="AV12" s="408">
        <v>1</v>
      </c>
      <c r="AW12" s="408">
        <v>0</v>
      </c>
      <c r="AX12" s="408">
        <v>0</v>
      </c>
      <c r="AY12" s="408">
        <v>1</v>
      </c>
      <c r="AZ12" s="408">
        <v>10</v>
      </c>
      <c r="BA12" s="408">
        <v>0</v>
      </c>
      <c r="BB12" s="408">
        <v>0</v>
      </c>
      <c r="BC12" s="408">
        <v>1</v>
      </c>
      <c r="BD12" s="408">
        <v>0</v>
      </c>
      <c r="BE12" s="408">
        <v>0</v>
      </c>
      <c r="BF12" s="408">
        <v>1</v>
      </c>
      <c r="BG12" s="408">
        <v>1</v>
      </c>
      <c r="BH12" s="408">
        <v>1</v>
      </c>
      <c r="BI12" s="408">
        <v>3</v>
      </c>
      <c r="BJ12" s="408">
        <v>0</v>
      </c>
      <c r="BK12" s="408">
        <v>0</v>
      </c>
      <c r="BL12" s="414">
        <v>8</v>
      </c>
      <c r="BM12" s="414">
        <v>0</v>
      </c>
      <c r="BN12" s="744">
        <f t="shared" si="0"/>
        <v>150</v>
      </c>
    </row>
    <row r="13" spans="1:66" x14ac:dyDescent="0.25">
      <c r="A13" s="670" t="s">
        <v>286</v>
      </c>
      <c r="B13" s="409">
        <v>120</v>
      </c>
      <c r="C13" s="409">
        <v>14</v>
      </c>
      <c r="D13" s="409">
        <v>97</v>
      </c>
      <c r="E13" s="409">
        <v>1</v>
      </c>
      <c r="F13" s="409">
        <v>0</v>
      </c>
      <c r="G13" s="409">
        <v>1</v>
      </c>
      <c r="H13" s="409">
        <v>46</v>
      </c>
      <c r="I13" s="409">
        <v>5</v>
      </c>
      <c r="J13" s="409">
        <v>6</v>
      </c>
      <c r="K13" s="409">
        <v>0</v>
      </c>
      <c r="L13" s="409">
        <v>3</v>
      </c>
      <c r="M13" s="409">
        <v>2</v>
      </c>
      <c r="N13" s="409">
        <v>0</v>
      </c>
      <c r="O13" s="409">
        <v>1</v>
      </c>
      <c r="P13" s="409">
        <v>1</v>
      </c>
      <c r="Q13" s="409">
        <v>3</v>
      </c>
      <c r="R13" s="409">
        <v>236</v>
      </c>
      <c r="S13" s="409">
        <v>0</v>
      </c>
      <c r="T13" s="409">
        <v>17</v>
      </c>
      <c r="U13" s="409">
        <v>1</v>
      </c>
      <c r="V13" s="409">
        <v>302</v>
      </c>
      <c r="W13" s="409">
        <v>3</v>
      </c>
      <c r="X13" s="409">
        <v>12</v>
      </c>
      <c r="Y13" s="409">
        <v>7</v>
      </c>
      <c r="Z13" s="409">
        <v>2</v>
      </c>
      <c r="AA13" s="409">
        <v>2</v>
      </c>
      <c r="AB13" s="409">
        <v>1</v>
      </c>
      <c r="AC13" s="409">
        <v>0</v>
      </c>
      <c r="AD13" s="409">
        <v>0</v>
      </c>
      <c r="AE13" s="409">
        <v>0</v>
      </c>
      <c r="AF13" s="409">
        <v>152</v>
      </c>
      <c r="AG13" s="409">
        <v>0</v>
      </c>
      <c r="AH13" s="409">
        <v>2</v>
      </c>
      <c r="AI13" s="409">
        <v>7</v>
      </c>
      <c r="AJ13" s="409">
        <v>1</v>
      </c>
      <c r="AK13" s="409">
        <v>75</v>
      </c>
      <c r="AL13" s="409">
        <v>3</v>
      </c>
      <c r="AM13" s="409">
        <v>3</v>
      </c>
      <c r="AN13" s="409">
        <v>4</v>
      </c>
      <c r="AO13" s="409">
        <v>69</v>
      </c>
      <c r="AP13" s="409">
        <v>5</v>
      </c>
      <c r="AQ13" s="409">
        <v>5</v>
      </c>
      <c r="AR13" s="409">
        <v>8</v>
      </c>
      <c r="AS13" s="409">
        <v>10</v>
      </c>
      <c r="AT13" s="409">
        <v>6</v>
      </c>
      <c r="AU13" s="409">
        <v>0</v>
      </c>
      <c r="AV13" s="409">
        <v>1</v>
      </c>
      <c r="AW13" s="409">
        <v>0</v>
      </c>
      <c r="AX13" s="409">
        <v>0</v>
      </c>
      <c r="AY13" s="409">
        <v>5</v>
      </c>
      <c r="AZ13" s="409">
        <v>64</v>
      </c>
      <c r="BA13" s="409">
        <v>0</v>
      </c>
      <c r="BB13" s="409">
        <v>6</v>
      </c>
      <c r="BC13" s="409">
        <v>5</v>
      </c>
      <c r="BD13" s="409">
        <v>0</v>
      </c>
      <c r="BE13" s="409">
        <v>0</v>
      </c>
      <c r="BF13" s="409">
        <v>1</v>
      </c>
      <c r="BG13" s="409">
        <v>0</v>
      </c>
      <c r="BH13" s="409">
        <v>8</v>
      </c>
      <c r="BI13" s="409">
        <v>8</v>
      </c>
      <c r="BJ13" s="409">
        <v>0</v>
      </c>
      <c r="BK13" s="409">
        <v>0</v>
      </c>
      <c r="BL13" s="415">
        <v>83</v>
      </c>
      <c r="BM13" s="415">
        <v>1</v>
      </c>
      <c r="BN13" s="671">
        <f t="shared" si="0"/>
        <v>1415</v>
      </c>
    </row>
    <row r="14" spans="1:66" x14ac:dyDescent="0.25">
      <c r="A14" s="669" t="s">
        <v>285</v>
      </c>
      <c r="B14" s="408">
        <v>148</v>
      </c>
      <c r="C14" s="408">
        <v>7</v>
      </c>
      <c r="D14" s="408">
        <v>157</v>
      </c>
      <c r="E14" s="408">
        <v>2</v>
      </c>
      <c r="F14" s="408">
        <v>0</v>
      </c>
      <c r="G14" s="408">
        <v>1</v>
      </c>
      <c r="H14" s="408">
        <v>68</v>
      </c>
      <c r="I14" s="408">
        <v>7</v>
      </c>
      <c r="J14" s="408">
        <v>4</v>
      </c>
      <c r="K14" s="408">
        <v>0</v>
      </c>
      <c r="L14" s="408">
        <v>3</v>
      </c>
      <c r="M14" s="408">
        <v>6</v>
      </c>
      <c r="N14" s="408">
        <v>3</v>
      </c>
      <c r="O14" s="408">
        <v>1</v>
      </c>
      <c r="P14" s="408">
        <v>0</v>
      </c>
      <c r="Q14" s="408">
        <v>1</v>
      </c>
      <c r="R14" s="408">
        <v>344</v>
      </c>
      <c r="S14" s="408">
        <v>0</v>
      </c>
      <c r="T14" s="408">
        <v>31</v>
      </c>
      <c r="U14" s="408">
        <v>5</v>
      </c>
      <c r="V14" s="408">
        <v>304</v>
      </c>
      <c r="W14" s="408">
        <v>4</v>
      </c>
      <c r="X14" s="408">
        <v>14</v>
      </c>
      <c r="Y14" s="408">
        <v>12</v>
      </c>
      <c r="Z14" s="408">
        <v>6</v>
      </c>
      <c r="AA14" s="408">
        <v>3</v>
      </c>
      <c r="AB14" s="408">
        <v>2</v>
      </c>
      <c r="AC14" s="408">
        <v>0</v>
      </c>
      <c r="AD14" s="408">
        <v>0</v>
      </c>
      <c r="AE14" s="408">
        <v>1</v>
      </c>
      <c r="AF14" s="408">
        <v>184</v>
      </c>
      <c r="AG14" s="408">
        <v>0</v>
      </c>
      <c r="AH14" s="408">
        <v>2</v>
      </c>
      <c r="AI14" s="408">
        <v>10</v>
      </c>
      <c r="AJ14" s="408">
        <v>3</v>
      </c>
      <c r="AK14" s="408">
        <v>106</v>
      </c>
      <c r="AL14" s="408">
        <v>5</v>
      </c>
      <c r="AM14" s="408">
        <v>2</v>
      </c>
      <c r="AN14" s="408">
        <v>16</v>
      </c>
      <c r="AO14" s="408">
        <v>92</v>
      </c>
      <c r="AP14" s="408">
        <v>9</v>
      </c>
      <c r="AQ14" s="408">
        <v>6</v>
      </c>
      <c r="AR14" s="408">
        <v>10</v>
      </c>
      <c r="AS14" s="408">
        <v>14</v>
      </c>
      <c r="AT14" s="408">
        <v>3</v>
      </c>
      <c r="AU14" s="408">
        <v>0</v>
      </c>
      <c r="AV14" s="408">
        <v>4</v>
      </c>
      <c r="AW14" s="408">
        <v>0</v>
      </c>
      <c r="AX14" s="408">
        <v>1</v>
      </c>
      <c r="AY14" s="408">
        <v>3</v>
      </c>
      <c r="AZ14" s="408">
        <v>68</v>
      </c>
      <c r="BA14" s="408">
        <v>2</v>
      </c>
      <c r="BB14" s="408">
        <v>3</v>
      </c>
      <c r="BC14" s="408">
        <v>1</v>
      </c>
      <c r="BD14" s="408">
        <v>0</v>
      </c>
      <c r="BE14" s="408">
        <v>1</v>
      </c>
      <c r="BF14" s="408">
        <v>3</v>
      </c>
      <c r="BG14" s="408">
        <v>1</v>
      </c>
      <c r="BH14" s="408">
        <v>4</v>
      </c>
      <c r="BI14" s="408">
        <v>6</v>
      </c>
      <c r="BJ14" s="408">
        <v>1</v>
      </c>
      <c r="BK14" s="408">
        <v>2</v>
      </c>
      <c r="BL14" s="414">
        <v>101</v>
      </c>
      <c r="BM14" s="414">
        <v>4</v>
      </c>
      <c r="BN14" s="744">
        <f t="shared" si="0"/>
        <v>1801</v>
      </c>
    </row>
    <row r="15" spans="1:66" x14ac:dyDescent="0.25">
      <c r="A15" s="670" t="s">
        <v>26</v>
      </c>
      <c r="B15" s="409">
        <v>35</v>
      </c>
      <c r="C15" s="409">
        <v>4</v>
      </c>
      <c r="D15" s="409">
        <v>34</v>
      </c>
      <c r="E15" s="409">
        <v>1</v>
      </c>
      <c r="F15" s="409">
        <v>0</v>
      </c>
      <c r="G15" s="409">
        <v>0</v>
      </c>
      <c r="H15" s="409">
        <v>7</v>
      </c>
      <c r="I15" s="409">
        <v>3</v>
      </c>
      <c r="J15" s="409">
        <v>0</v>
      </c>
      <c r="K15" s="409">
        <v>0</v>
      </c>
      <c r="L15" s="409">
        <v>0</v>
      </c>
      <c r="M15" s="409">
        <v>1</v>
      </c>
      <c r="N15" s="409">
        <v>1</v>
      </c>
      <c r="O15" s="409">
        <v>0</v>
      </c>
      <c r="P15" s="409">
        <v>0</v>
      </c>
      <c r="Q15" s="409">
        <v>2</v>
      </c>
      <c r="R15" s="409">
        <v>78</v>
      </c>
      <c r="S15" s="409">
        <v>0</v>
      </c>
      <c r="T15" s="409">
        <v>3</v>
      </c>
      <c r="U15" s="409">
        <v>3</v>
      </c>
      <c r="V15" s="409">
        <v>68</v>
      </c>
      <c r="W15" s="409">
        <v>1</v>
      </c>
      <c r="X15" s="409">
        <v>3</v>
      </c>
      <c r="Y15" s="409">
        <v>3</v>
      </c>
      <c r="Z15" s="409">
        <v>1</v>
      </c>
      <c r="AA15" s="409">
        <v>0</v>
      </c>
      <c r="AB15" s="409">
        <v>1</v>
      </c>
      <c r="AC15" s="409">
        <v>0</v>
      </c>
      <c r="AD15" s="409">
        <v>1</v>
      </c>
      <c r="AE15" s="409">
        <v>0</v>
      </c>
      <c r="AF15" s="409">
        <v>53</v>
      </c>
      <c r="AG15" s="409">
        <v>0</v>
      </c>
      <c r="AH15" s="409">
        <v>1</v>
      </c>
      <c r="AI15" s="409">
        <v>7</v>
      </c>
      <c r="AJ15" s="409">
        <v>0</v>
      </c>
      <c r="AK15" s="409">
        <v>34</v>
      </c>
      <c r="AL15" s="409">
        <v>1</v>
      </c>
      <c r="AM15" s="409">
        <v>1</v>
      </c>
      <c r="AN15" s="409">
        <v>4</v>
      </c>
      <c r="AO15" s="409">
        <v>45</v>
      </c>
      <c r="AP15" s="409">
        <v>2</v>
      </c>
      <c r="AQ15" s="409">
        <v>5</v>
      </c>
      <c r="AR15" s="409">
        <v>3</v>
      </c>
      <c r="AS15" s="409">
        <v>3</v>
      </c>
      <c r="AT15" s="409">
        <v>3</v>
      </c>
      <c r="AU15" s="409">
        <v>1</v>
      </c>
      <c r="AV15" s="409">
        <v>2</v>
      </c>
      <c r="AW15" s="409">
        <v>0</v>
      </c>
      <c r="AX15" s="409">
        <v>0</v>
      </c>
      <c r="AY15" s="409">
        <v>3</v>
      </c>
      <c r="AZ15" s="409">
        <v>22</v>
      </c>
      <c r="BA15" s="409">
        <v>0</v>
      </c>
      <c r="BB15" s="409">
        <v>0</v>
      </c>
      <c r="BC15" s="409">
        <v>0</v>
      </c>
      <c r="BD15" s="409">
        <v>0</v>
      </c>
      <c r="BE15" s="409">
        <v>0</v>
      </c>
      <c r="BF15" s="409">
        <v>0</v>
      </c>
      <c r="BG15" s="409">
        <v>0</v>
      </c>
      <c r="BH15" s="409">
        <v>2</v>
      </c>
      <c r="BI15" s="409">
        <v>3</v>
      </c>
      <c r="BJ15" s="409">
        <v>0</v>
      </c>
      <c r="BK15" s="409">
        <v>0</v>
      </c>
      <c r="BL15" s="415">
        <v>33</v>
      </c>
      <c r="BM15" s="415">
        <v>1</v>
      </c>
      <c r="BN15" s="671">
        <f t="shared" si="0"/>
        <v>479</v>
      </c>
    </row>
    <row r="16" spans="1:66" x14ac:dyDescent="0.25">
      <c r="A16" s="669" t="s">
        <v>279</v>
      </c>
      <c r="B16" s="408">
        <v>42</v>
      </c>
      <c r="C16" s="408">
        <v>1</v>
      </c>
      <c r="D16" s="408">
        <v>32</v>
      </c>
      <c r="E16" s="408">
        <v>1</v>
      </c>
      <c r="F16" s="408">
        <v>0</v>
      </c>
      <c r="G16" s="408">
        <v>1</v>
      </c>
      <c r="H16" s="408">
        <v>8</v>
      </c>
      <c r="I16" s="408">
        <v>7</v>
      </c>
      <c r="J16" s="408">
        <v>0</v>
      </c>
      <c r="K16" s="408">
        <v>0</v>
      </c>
      <c r="L16" s="408">
        <v>1</v>
      </c>
      <c r="M16" s="408">
        <v>0</v>
      </c>
      <c r="N16" s="408">
        <v>0</v>
      </c>
      <c r="O16" s="408">
        <v>1</v>
      </c>
      <c r="P16" s="408">
        <v>1</v>
      </c>
      <c r="Q16" s="408">
        <v>4</v>
      </c>
      <c r="R16" s="408">
        <v>105</v>
      </c>
      <c r="S16" s="408">
        <v>0</v>
      </c>
      <c r="T16" s="408">
        <v>9</v>
      </c>
      <c r="U16" s="408">
        <v>2</v>
      </c>
      <c r="V16" s="408">
        <v>103</v>
      </c>
      <c r="W16" s="408">
        <v>1</v>
      </c>
      <c r="X16" s="408">
        <v>3</v>
      </c>
      <c r="Y16" s="408">
        <v>0</v>
      </c>
      <c r="Z16" s="408">
        <v>0</v>
      </c>
      <c r="AA16" s="408">
        <v>1</v>
      </c>
      <c r="AB16" s="408">
        <v>0</v>
      </c>
      <c r="AC16" s="408">
        <v>0</v>
      </c>
      <c r="AD16" s="408">
        <v>2</v>
      </c>
      <c r="AE16" s="408">
        <v>0</v>
      </c>
      <c r="AF16" s="408">
        <v>71</v>
      </c>
      <c r="AG16" s="408">
        <v>0</v>
      </c>
      <c r="AH16" s="408">
        <v>0</v>
      </c>
      <c r="AI16" s="408">
        <v>7</v>
      </c>
      <c r="AJ16" s="408">
        <v>0</v>
      </c>
      <c r="AK16" s="408">
        <v>32</v>
      </c>
      <c r="AL16" s="408">
        <v>2</v>
      </c>
      <c r="AM16" s="408">
        <v>1</v>
      </c>
      <c r="AN16" s="408">
        <v>5</v>
      </c>
      <c r="AO16" s="408">
        <v>21</v>
      </c>
      <c r="AP16" s="408">
        <v>3</v>
      </c>
      <c r="AQ16" s="408">
        <v>3</v>
      </c>
      <c r="AR16" s="408">
        <v>1</v>
      </c>
      <c r="AS16" s="408">
        <v>6</v>
      </c>
      <c r="AT16" s="408">
        <v>2</v>
      </c>
      <c r="AU16" s="408">
        <v>0</v>
      </c>
      <c r="AV16" s="408">
        <v>1</v>
      </c>
      <c r="AW16" s="408">
        <v>1</v>
      </c>
      <c r="AX16" s="408">
        <v>0</v>
      </c>
      <c r="AY16" s="408">
        <v>4</v>
      </c>
      <c r="AZ16" s="408">
        <v>18</v>
      </c>
      <c r="BA16" s="408">
        <v>0</v>
      </c>
      <c r="BB16" s="408">
        <v>1</v>
      </c>
      <c r="BC16" s="408">
        <v>0</v>
      </c>
      <c r="BD16" s="408">
        <v>0</v>
      </c>
      <c r="BE16" s="408">
        <v>0</v>
      </c>
      <c r="BF16" s="408">
        <v>0</v>
      </c>
      <c r="BG16" s="408">
        <v>0</v>
      </c>
      <c r="BH16" s="408">
        <v>1</v>
      </c>
      <c r="BI16" s="408">
        <v>1</v>
      </c>
      <c r="BJ16" s="408">
        <v>5</v>
      </c>
      <c r="BK16" s="408">
        <v>0</v>
      </c>
      <c r="BL16" s="414">
        <v>29</v>
      </c>
      <c r="BM16" s="414">
        <v>2</v>
      </c>
      <c r="BN16" s="744">
        <f t="shared" si="0"/>
        <v>542</v>
      </c>
    </row>
    <row r="17" spans="1:66" x14ac:dyDescent="0.25">
      <c r="A17" s="670" t="s">
        <v>280</v>
      </c>
      <c r="B17" s="409">
        <v>79</v>
      </c>
      <c r="C17" s="409">
        <v>13</v>
      </c>
      <c r="D17" s="409">
        <v>80</v>
      </c>
      <c r="E17" s="409">
        <v>1</v>
      </c>
      <c r="F17" s="409">
        <v>1</v>
      </c>
      <c r="G17" s="409">
        <v>1</v>
      </c>
      <c r="H17" s="409">
        <v>13</v>
      </c>
      <c r="I17" s="409">
        <v>5</v>
      </c>
      <c r="J17" s="409">
        <v>2</v>
      </c>
      <c r="K17" s="409">
        <v>1</v>
      </c>
      <c r="L17" s="409">
        <v>1</v>
      </c>
      <c r="M17" s="409">
        <v>1</v>
      </c>
      <c r="N17" s="409">
        <v>0</v>
      </c>
      <c r="O17" s="409">
        <v>1</v>
      </c>
      <c r="P17" s="409">
        <v>0</v>
      </c>
      <c r="Q17" s="409">
        <v>0</v>
      </c>
      <c r="R17" s="409">
        <v>147</v>
      </c>
      <c r="S17" s="409">
        <v>1</v>
      </c>
      <c r="T17" s="409">
        <v>17</v>
      </c>
      <c r="U17" s="409">
        <v>8</v>
      </c>
      <c r="V17" s="409">
        <v>187</v>
      </c>
      <c r="W17" s="409">
        <v>0</v>
      </c>
      <c r="X17" s="409">
        <v>3</v>
      </c>
      <c r="Y17" s="409">
        <v>3</v>
      </c>
      <c r="Z17" s="409">
        <v>4</v>
      </c>
      <c r="AA17" s="409">
        <v>0</v>
      </c>
      <c r="AB17" s="409">
        <v>2</v>
      </c>
      <c r="AC17" s="409">
        <v>0</v>
      </c>
      <c r="AD17" s="409">
        <v>1</v>
      </c>
      <c r="AE17" s="409">
        <v>0</v>
      </c>
      <c r="AF17" s="409">
        <v>115</v>
      </c>
      <c r="AG17" s="409">
        <v>0</v>
      </c>
      <c r="AH17" s="409">
        <v>1</v>
      </c>
      <c r="AI17" s="409">
        <v>7</v>
      </c>
      <c r="AJ17" s="409">
        <v>0</v>
      </c>
      <c r="AK17" s="409">
        <v>52</v>
      </c>
      <c r="AL17" s="409">
        <v>0</v>
      </c>
      <c r="AM17" s="409">
        <v>1</v>
      </c>
      <c r="AN17" s="409">
        <v>6</v>
      </c>
      <c r="AO17" s="409">
        <v>56</v>
      </c>
      <c r="AP17" s="409">
        <v>6</v>
      </c>
      <c r="AQ17" s="409">
        <v>3</v>
      </c>
      <c r="AR17" s="409">
        <v>5</v>
      </c>
      <c r="AS17" s="409">
        <v>7</v>
      </c>
      <c r="AT17" s="409">
        <v>5</v>
      </c>
      <c r="AU17" s="409">
        <v>0</v>
      </c>
      <c r="AV17" s="409">
        <v>1</v>
      </c>
      <c r="AW17" s="409">
        <v>0</v>
      </c>
      <c r="AX17" s="409">
        <v>0</v>
      </c>
      <c r="AY17" s="409">
        <v>4</v>
      </c>
      <c r="AZ17" s="409">
        <v>56</v>
      </c>
      <c r="BA17" s="409">
        <v>0</v>
      </c>
      <c r="BB17" s="409">
        <v>0</v>
      </c>
      <c r="BC17" s="409">
        <v>3</v>
      </c>
      <c r="BD17" s="409">
        <v>0</v>
      </c>
      <c r="BE17" s="409">
        <v>0</v>
      </c>
      <c r="BF17" s="409">
        <v>0</v>
      </c>
      <c r="BG17" s="409">
        <v>0</v>
      </c>
      <c r="BH17" s="409">
        <v>0</v>
      </c>
      <c r="BI17" s="409">
        <v>2</v>
      </c>
      <c r="BJ17" s="409">
        <v>11</v>
      </c>
      <c r="BK17" s="409">
        <v>2</v>
      </c>
      <c r="BL17" s="415">
        <v>65</v>
      </c>
      <c r="BM17" s="415">
        <v>0</v>
      </c>
      <c r="BN17" s="671">
        <f t="shared" si="0"/>
        <v>980</v>
      </c>
    </row>
    <row r="18" spans="1:66" x14ac:dyDescent="0.25">
      <c r="A18" s="669" t="s">
        <v>281</v>
      </c>
      <c r="B18" s="408">
        <v>34</v>
      </c>
      <c r="C18" s="408">
        <v>2</v>
      </c>
      <c r="D18" s="408">
        <v>41</v>
      </c>
      <c r="E18" s="408">
        <v>1</v>
      </c>
      <c r="F18" s="408">
        <v>0</v>
      </c>
      <c r="G18" s="408">
        <v>0</v>
      </c>
      <c r="H18" s="408">
        <v>12</v>
      </c>
      <c r="I18" s="408">
        <v>4</v>
      </c>
      <c r="J18" s="408">
        <v>3</v>
      </c>
      <c r="K18" s="408">
        <v>0</v>
      </c>
      <c r="L18" s="408">
        <v>0</v>
      </c>
      <c r="M18" s="408">
        <v>1</v>
      </c>
      <c r="N18" s="408">
        <v>1</v>
      </c>
      <c r="O18" s="408">
        <v>0</v>
      </c>
      <c r="P18" s="408">
        <v>0</v>
      </c>
      <c r="Q18" s="408">
        <v>1</v>
      </c>
      <c r="R18" s="408">
        <v>79</v>
      </c>
      <c r="S18" s="408">
        <v>0</v>
      </c>
      <c r="T18" s="408">
        <v>6</v>
      </c>
      <c r="U18" s="408">
        <v>5</v>
      </c>
      <c r="V18" s="408">
        <v>108</v>
      </c>
      <c r="W18" s="408">
        <v>1</v>
      </c>
      <c r="X18" s="408">
        <v>2</v>
      </c>
      <c r="Y18" s="408">
        <v>2</v>
      </c>
      <c r="Z18" s="408">
        <v>0</v>
      </c>
      <c r="AA18" s="408">
        <v>2</v>
      </c>
      <c r="AB18" s="408">
        <v>2</v>
      </c>
      <c r="AC18" s="408">
        <v>0</v>
      </c>
      <c r="AD18" s="408">
        <v>1</v>
      </c>
      <c r="AE18" s="408">
        <v>0</v>
      </c>
      <c r="AF18" s="408">
        <v>54</v>
      </c>
      <c r="AG18" s="408">
        <v>0</v>
      </c>
      <c r="AH18" s="408">
        <v>0</v>
      </c>
      <c r="AI18" s="408">
        <v>6</v>
      </c>
      <c r="AJ18" s="408">
        <v>1</v>
      </c>
      <c r="AK18" s="408">
        <v>25</v>
      </c>
      <c r="AL18" s="408">
        <v>1</v>
      </c>
      <c r="AM18" s="408">
        <v>3</v>
      </c>
      <c r="AN18" s="408">
        <v>4</v>
      </c>
      <c r="AO18" s="408">
        <v>29</v>
      </c>
      <c r="AP18" s="408">
        <v>1</v>
      </c>
      <c r="AQ18" s="408">
        <v>3</v>
      </c>
      <c r="AR18" s="408">
        <v>4</v>
      </c>
      <c r="AS18" s="408">
        <v>2</v>
      </c>
      <c r="AT18" s="408">
        <v>1</v>
      </c>
      <c r="AU18" s="408">
        <v>0</v>
      </c>
      <c r="AV18" s="408">
        <v>0</v>
      </c>
      <c r="AW18" s="408">
        <v>0</v>
      </c>
      <c r="AX18" s="408">
        <v>0</v>
      </c>
      <c r="AY18" s="408">
        <v>2</v>
      </c>
      <c r="AZ18" s="408">
        <v>31</v>
      </c>
      <c r="BA18" s="408">
        <v>0</v>
      </c>
      <c r="BB18" s="408">
        <v>0</v>
      </c>
      <c r="BC18" s="408">
        <v>1</v>
      </c>
      <c r="BD18" s="408">
        <v>0</v>
      </c>
      <c r="BE18" s="408">
        <v>0</v>
      </c>
      <c r="BF18" s="408">
        <v>0</v>
      </c>
      <c r="BG18" s="408">
        <v>0</v>
      </c>
      <c r="BH18" s="408">
        <v>3</v>
      </c>
      <c r="BI18" s="408">
        <v>5</v>
      </c>
      <c r="BJ18" s="408">
        <v>0</v>
      </c>
      <c r="BK18" s="408">
        <v>0</v>
      </c>
      <c r="BL18" s="414">
        <v>31</v>
      </c>
      <c r="BM18" s="414">
        <v>2</v>
      </c>
      <c r="BN18" s="744">
        <f t="shared" si="0"/>
        <v>517</v>
      </c>
    </row>
    <row r="19" spans="1:66" x14ac:dyDescent="0.25">
      <c r="A19" s="670" t="s">
        <v>28</v>
      </c>
      <c r="B19" s="409">
        <v>117</v>
      </c>
      <c r="C19" s="409">
        <v>11</v>
      </c>
      <c r="D19" s="409">
        <v>161</v>
      </c>
      <c r="E19" s="409">
        <v>0</v>
      </c>
      <c r="F19" s="409">
        <v>0</v>
      </c>
      <c r="G19" s="409">
        <v>2</v>
      </c>
      <c r="H19" s="409">
        <v>49</v>
      </c>
      <c r="I19" s="409">
        <v>4</v>
      </c>
      <c r="J19" s="409">
        <v>6</v>
      </c>
      <c r="K19" s="409">
        <v>0</v>
      </c>
      <c r="L19" s="409">
        <v>3</v>
      </c>
      <c r="M19" s="409">
        <v>2</v>
      </c>
      <c r="N19" s="409">
        <v>0</v>
      </c>
      <c r="O19" s="409">
        <v>2</v>
      </c>
      <c r="P19" s="409">
        <v>0</v>
      </c>
      <c r="Q19" s="409">
        <v>2</v>
      </c>
      <c r="R19" s="409">
        <v>314</v>
      </c>
      <c r="S19" s="409">
        <v>0</v>
      </c>
      <c r="T19" s="409">
        <v>33</v>
      </c>
      <c r="U19" s="409">
        <v>2</v>
      </c>
      <c r="V19" s="409">
        <v>298</v>
      </c>
      <c r="W19" s="409">
        <v>4</v>
      </c>
      <c r="X19" s="409">
        <v>15</v>
      </c>
      <c r="Y19" s="409">
        <v>11</v>
      </c>
      <c r="Z19" s="409">
        <v>2</v>
      </c>
      <c r="AA19" s="409">
        <v>0</v>
      </c>
      <c r="AB19" s="409">
        <v>0</v>
      </c>
      <c r="AC19" s="409">
        <v>0</v>
      </c>
      <c r="AD19" s="409">
        <v>1</v>
      </c>
      <c r="AE19" s="409">
        <v>0</v>
      </c>
      <c r="AF19" s="409">
        <v>168</v>
      </c>
      <c r="AG19" s="409">
        <v>0</v>
      </c>
      <c r="AH19" s="409">
        <v>0</v>
      </c>
      <c r="AI19" s="409">
        <v>18</v>
      </c>
      <c r="AJ19" s="409">
        <v>1</v>
      </c>
      <c r="AK19" s="409">
        <v>63</v>
      </c>
      <c r="AL19" s="409">
        <v>0</v>
      </c>
      <c r="AM19" s="409">
        <v>7</v>
      </c>
      <c r="AN19" s="409">
        <v>11</v>
      </c>
      <c r="AO19" s="409">
        <v>88</v>
      </c>
      <c r="AP19" s="409">
        <v>3</v>
      </c>
      <c r="AQ19" s="409">
        <v>9</v>
      </c>
      <c r="AR19" s="409">
        <v>9</v>
      </c>
      <c r="AS19" s="409">
        <v>8</v>
      </c>
      <c r="AT19" s="409">
        <v>4</v>
      </c>
      <c r="AU19" s="409">
        <v>0</v>
      </c>
      <c r="AV19" s="409">
        <v>1</v>
      </c>
      <c r="AW19" s="409">
        <v>0</v>
      </c>
      <c r="AX19" s="409">
        <v>2</v>
      </c>
      <c r="AY19" s="409">
        <v>2</v>
      </c>
      <c r="AZ19" s="409">
        <v>60</v>
      </c>
      <c r="BA19" s="409">
        <v>0</v>
      </c>
      <c r="BB19" s="409">
        <v>5</v>
      </c>
      <c r="BC19" s="409">
        <v>2</v>
      </c>
      <c r="BD19" s="409">
        <v>0</v>
      </c>
      <c r="BE19" s="409">
        <v>1</v>
      </c>
      <c r="BF19" s="409">
        <v>1</v>
      </c>
      <c r="BG19" s="409">
        <v>0</v>
      </c>
      <c r="BH19" s="409">
        <v>8</v>
      </c>
      <c r="BI19" s="409">
        <v>5</v>
      </c>
      <c r="BJ19" s="409">
        <v>14</v>
      </c>
      <c r="BK19" s="409">
        <v>1</v>
      </c>
      <c r="BL19" s="415">
        <v>79</v>
      </c>
      <c r="BM19" s="415">
        <v>1</v>
      </c>
      <c r="BN19" s="671">
        <f t="shared" si="0"/>
        <v>1610</v>
      </c>
    </row>
    <row r="20" spans="1:66" x14ac:dyDescent="0.25">
      <c r="A20" s="669" t="s">
        <v>287</v>
      </c>
      <c r="B20" s="408">
        <v>6</v>
      </c>
      <c r="C20" s="408">
        <v>0</v>
      </c>
      <c r="D20" s="408">
        <v>14</v>
      </c>
      <c r="E20" s="408">
        <v>0</v>
      </c>
      <c r="F20" s="408">
        <v>0</v>
      </c>
      <c r="G20" s="408">
        <v>0</v>
      </c>
      <c r="H20" s="408">
        <v>3</v>
      </c>
      <c r="I20" s="408">
        <v>1</v>
      </c>
      <c r="J20" s="408">
        <v>0</v>
      </c>
      <c r="K20" s="408">
        <v>0</v>
      </c>
      <c r="L20" s="408">
        <v>0</v>
      </c>
      <c r="M20" s="408">
        <v>0</v>
      </c>
      <c r="N20" s="408">
        <v>1</v>
      </c>
      <c r="O20" s="408">
        <v>0</v>
      </c>
      <c r="P20" s="408">
        <v>0</v>
      </c>
      <c r="Q20" s="408">
        <v>0</v>
      </c>
      <c r="R20" s="408">
        <v>28</v>
      </c>
      <c r="S20" s="408">
        <v>0</v>
      </c>
      <c r="T20" s="408">
        <v>3</v>
      </c>
      <c r="U20" s="408">
        <v>1</v>
      </c>
      <c r="V20" s="408">
        <v>35</v>
      </c>
      <c r="W20" s="408">
        <v>0</v>
      </c>
      <c r="X20" s="408">
        <v>0</v>
      </c>
      <c r="Y20" s="408">
        <v>1</v>
      </c>
      <c r="Z20" s="408">
        <v>0</v>
      </c>
      <c r="AA20" s="408">
        <v>0</v>
      </c>
      <c r="AB20" s="408">
        <v>0</v>
      </c>
      <c r="AC20" s="408">
        <v>0</v>
      </c>
      <c r="AD20" s="408">
        <v>0</v>
      </c>
      <c r="AE20" s="408">
        <v>0</v>
      </c>
      <c r="AF20" s="408">
        <v>15</v>
      </c>
      <c r="AG20" s="408">
        <v>0</v>
      </c>
      <c r="AH20" s="408">
        <v>0</v>
      </c>
      <c r="AI20" s="408">
        <v>1</v>
      </c>
      <c r="AJ20" s="408">
        <v>0</v>
      </c>
      <c r="AK20" s="408">
        <v>12</v>
      </c>
      <c r="AL20" s="408">
        <v>1</v>
      </c>
      <c r="AM20" s="408">
        <v>0</v>
      </c>
      <c r="AN20" s="408">
        <v>0</v>
      </c>
      <c r="AO20" s="408">
        <v>5</v>
      </c>
      <c r="AP20" s="408">
        <v>1</v>
      </c>
      <c r="AQ20" s="408">
        <v>0</v>
      </c>
      <c r="AR20" s="408">
        <v>0</v>
      </c>
      <c r="AS20" s="408">
        <v>1</v>
      </c>
      <c r="AT20" s="408">
        <v>0</v>
      </c>
      <c r="AU20" s="408">
        <v>0</v>
      </c>
      <c r="AV20" s="408">
        <v>1</v>
      </c>
      <c r="AW20" s="408">
        <v>0</v>
      </c>
      <c r="AX20" s="408">
        <v>0</v>
      </c>
      <c r="AY20" s="408">
        <v>1</v>
      </c>
      <c r="AZ20" s="408">
        <v>7</v>
      </c>
      <c r="BA20" s="408">
        <v>0</v>
      </c>
      <c r="BB20" s="408">
        <v>0</v>
      </c>
      <c r="BC20" s="408">
        <v>0</v>
      </c>
      <c r="BD20" s="408">
        <v>0</v>
      </c>
      <c r="BE20" s="408">
        <v>0</v>
      </c>
      <c r="BF20" s="408">
        <v>0</v>
      </c>
      <c r="BG20" s="408">
        <v>0</v>
      </c>
      <c r="BH20" s="408">
        <v>0</v>
      </c>
      <c r="BI20" s="408">
        <v>1</v>
      </c>
      <c r="BJ20" s="408">
        <v>0</v>
      </c>
      <c r="BK20" s="408">
        <v>0</v>
      </c>
      <c r="BL20" s="414">
        <v>9</v>
      </c>
      <c r="BM20" s="414">
        <v>0</v>
      </c>
      <c r="BN20" s="744">
        <f t="shared" si="0"/>
        <v>148</v>
      </c>
    </row>
    <row r="21" spans="1:66" x14ac:dyDescent="0.25">
      <c r="A21" s="670" t="s">
        <v>288</v>
      </c>
      <c r="B21" s="409">
        <v>9</v>
      </c>
      <c r="C21" s="409">
        <v>5</v>
      </c>
      <c r="D21" s="409">
        <v>7</v>
      </c>
      <c r="E21" s="409">
        <v>1</v>
      </c>
      <c r="F21" s="409">
        <v>0</v>
      </c>
      <c r="G21" s="409">
        <v>0</v>
      </c>
      <c r="H21" s="409">
        <v>2</v>
      </c>
      <c r="I21" s="409">
        <v>2</v>
      </c>
      <c r="J21" s="409">
        <v>1</v>
      </c>
      <c r="K21" s="409">
        <v>0</v>
      </c>
      <c r="L21" s="409">
        <v>1</v>
      </c>
      <c r="M21" s="409">
        <v>0</v>
      </c>
      <c r="N21" s="409">
        <v>0</v>
      </c>
      <c r="O21" s="409">
        <v>0</v>
      </c>
      <c r="P21" s="409">
        <v>0</v>
      </c>
      <c r="Q21" s="409">
        <v>0</v>
      </c>
      <c r="R21" s="409">
        <v>5</v>
      </c>
      <c r="S21" s="409">
        <v>0</v>
      </c>
      <c r="T21" s="409">
        <v>2</v>
      </c>
      <c r="U21" s="409">
        <v>0</v>
      </c>
      <c r="V21" s="409">
        <v>31</v>
      </c>
      <c r="W21" s="409">
        <v>0</v>
      </c>
      <c r="X21" s="409">
        <v>1</v>
      </c>
      <c r="Y21" s="409">
        <v>2</v>
      </c>
      <c r="Z21" s="409">
        <v>0</v>
      </c>
      <c r="AA21" s="409">
        <v>0</v>
      </c>
      <c r="AB21" s="409">
        <v>0</v>
      </c>
      <c r="AC21" s="409">
        <v>0</v>
      </c>
      <c r="AD21" s="409">
        <v>0</v>
      </c>
      <c r="AE21" s="409">
        <v>0</v>
      </c>
      <c r="AF21" s="409">
        <v>8</v>
      </c>
      <c r="AG21" s="409">
        <v>0</v>
      </c>
      <c r="AH21" s="409">
        <v>0</v>
      </c>
      <c r="AI21" s="409">
        <v>1</v>
      </c>
      <c r="AJ21" s="409">
        <v>0</v>
      </c>
      <c r="AK21" s="409">
        <v>3</v>
      </c>
      <c r="AL21" s="409">
        <v>2</v>
      </c>
      <c r="AM21" s="409">
        <v>0</v>
      </c>
      <c r="AN21" s="409">
        <v>1</v>
      </c>
      <c r="AO21" s="409">
        <v>8</v>
      </c>
      <c r="AP21" s="409">
        <v>0</v>
      </c>
      <c r="AQ21" s="409">
        <v>3</v>
      </c>
      <c r="AR21" s="409">
        <v>0</v>
      </c>
      <c r="AS21" s="409">
        <v>2</v>
      </c>
      <c r="AT21" s="409">
        <v>0</v>
      </c>
      <c r="AU21" s="409">
        <v>0</v>
      </c>
      <c r="AV21" s="409">
        <v>0</v>
      </c>
      <c r="AW21" s="409">
        <v>0</v>
      </c>
      <c r="AX21" s="409">
        <v>0</v>
      </c>
      <c r="AY21" s="409">
        <v>0</v>
      </c>
      <c r="AZ21" s="409">
        <v>4</v>
      </c>
      <c r="BA21" s="409">
        <v>0</v>
      </c>
      <c r="BB21" s="409">
        <v>0</v>
      </c>
      <c r="BC21" s="409">
        <v>1</v>
      </c>
      <c r="BD21" s="409">
        <v>0</v>
      </c>
      <c r="BE21" s="409">
        <v>0</v>
      </c>
      <c r="BF21" s="409">
        <v>0</v>
      </c>
      <c r="BG21" s="409">
        <v>0</v>
      </c>
      <c r="BH21" s="409">
        <v>1</v>
      </c>
      <c r="BI21" s="409">
        <v>1</v>
      </c>
      <c r="BJ21" s="409">
        <v>0</v>
      </c>
      <c r="BK21" s="409">
        <v>0</v>
      </c>
      <c r="BL21" s="415">
        <v>10</v>
      </c>
      <c r="BM21" s="415">
        <v>0</v>
      </c>
      <c r="BN21" s="671">
        <f t="shared" si="0"/>
        <v>114</v>
      </c>
    </row>
    <row r="22" spans="1:66" x14ac:dyDescent="0.25">
      <c r="A22" s="669" t="s">
        <v>29</v>
      </c>
      <c r="B22" s="408">
        <v>37</v>
      </c>
      <c r="C22" s="408">
        <v>14</v>
      </c>
      <c r="D22" s="408">
        <v>37</v>
      </c>
      <c r="E22" s="408">
        <v>0</v>
      </c>
      <c r="F22" s="408">
        <v>0</v>
      </c>
      <c r="G22" s="408">
        <v>1</v>
      </c>
      <c r="H22" s="408">
        <v>8</v>
      </c>
      <c r="I22" s="408">
        <v>2</v>
      </c>
      <c r="J22" s="408">
        <v>0</v>
      </c>
      <c r="K22" s="408">
        <v>0</v>
      </c>
      <c r="L22" s="408">
        <v>2</v>
      </c>
      <c r="M22" s="408">
        <v>0</v>
      </c>
      <c r="N22" s="408">
        <v>0</v>
      </c>
      <c r="O22" s="408">
        <v>0</v>
      </c>
      <c r="P22" s="408">
        <v>0</v>
      </c>
      <c r="Q22" s="408">
        <v>0</v>
      </c>
      <c r="R22" s="408">
        <v>73</v>
      </c>
      <c r="S22" s="408">
        <v>0</v>
      </c>
      <c r="T22" s="408">
        <v>11</v>
      </c>
      <c r="U22" s="408">
        <v>2</v>
      </c>
      <c r="V22" s="408">
        <v>156</v>
      </c>
      <c r="W22" s="408">
        <v>0</v>
      </c>
      <c r="X22" s="408">
        <v>6</v>
      </c>
      <c r="Y22" s="408">
        <v>3</v>
      </c>
      <c r="Z22" s="408">
        <v>0</v>
      </c>
      <c r="AA22" s="408">
        <v>0</v>
      </c>
      <c r="AB22" s="408">
        <v>1</v>
      </c>
      <c r="AC22" s="408">
        <v>0</v>
      </c>
      <c r="AD22" s="408">
        <v>1</v>
      </c>
      <c r="AE22" s="408">
        <v>0</v>
      </c>
      <c r="AF22" s="408">
        <v>80</v>
      </c>
      <c r="AG22" s="408">
        <v>0</v>
      </c>
      <c r="AH22" s="408">
        <v>1</v>
      </c>
      <c r="AI22" s="408">
        <v>8</v>
      </c>
      <c r="AJ22" s="408">
        <v>0</v>
      </c>
      <c r="AK22" s="408">
        <v>49</v>
      </c>
      <c r="AL22" s="408">
        <v>0</v>
      </c>
      <c r="AM22" s="408">
        <v>0</v>
      </c>
      <c r="AN22" s="408">
        <v>2</v>
      </c>
      <c r="AO22" s="408">
        <v>62</v>
      </c>
      <c r="AP22" s="408">
        <v>3</v>
      </c>
      <c r="AQ22" s="408">
        <v>3</v>
      </c>
      <c r="AR22" s="408">
        <v>0</v>
      </c>
      <c r="AS22" s="408">
        <v>3</v>
      </c>
      <c r="AT22" s="408">
        <v>6</v>
      </c>
      <c r="AU22" s="408">
        <v>0</v>
      </c>
      <c r="AV22" s="408">
        <v>0</v>
      </c>
      <c r="AW22" s="408">
        <v>0</v>
      </c>
      <c r="AX22" s="408">
        <v>0</v>
      </c>
      <c r="AY22" s="408">
        <v>3</v>
      </c>
      <c r="AZ22" s="408">
        <v>52</v>
      </c>
      <c r="BA22" s="408">
        <v>0</v>
      </c>
      <c r="BB22" s="408">
        <v>2</v>
      </c>
      <c r="BC22" s="408">
        <v>1</v>
      </c>
      <c r="BD22" s="408">
        <v>0</v>
      </c>
      <c r="BE22" s="408">
        <v>0</v>
      </c>
      <c r="BF22" s="408">
        <v>0</v>
      </c>
      <c r="BG22" s="408">
        <v>0</v>
      </c>
      <c r="BH22" s="408">
        <v>2</v>
      </c>
      <c r="BI22" s="408">
        <v>4</v>
      </c>
      <c r="BJ22" s="408">
        <v>0</v>
      </c>
      <c r="BK22" s="408">
        <v>0</v>
      </c>
      <c r="BL22" s="414">
        <v>43</v>
      </c>
      <c r="BM22" s="414">
        <v>2</v>
      </c>
      <c r="BN22" s="744">
        <f t="shared" si="0"/>
        <v>680</v>
      </c>
    </row>
    <row r="23" spans="1:66" x14ac:dyDescent="0.25">
      <c r="A23" s="670" t="s">
        <v>30</v>
      </c>
      <c r="B23" s="409">
        <v>92</v>
      </c>
      <c r="C23" s="409">
        <v>7</v>
      </c>
      <c r="D23" s="409">
        <v>107</v>
      </c>
      <c r="E23" s="409">
        <v>2</v>
      </c>
      <c r="F23" s="409">
        <v>0</v>
      </c>
      <c r="G23" s="409">
        <v>0</v>
      </c>
      <c r="H23" s="409">
        <v>15</v>
      </c>
      <c r="I23" s="409">
        <v>0</v>
      </c>
      <c r="J23" s="409">
        <v>3</v>
      </c>
      <c r="K23" s="409">
        <v>1</v>
      </c>
      <c r="L23" s="409">
        <v>3</v>
      </c>
      <c r="M23" s="409">
        <v>1</v>
      </c>
      <c r="N23" s="409">
        <v>0</v>
      </c>
      <c r="O23" s="409">
        <v>0</v>
      </c>
      <c r="P23" s="409">
        <v>0</v>
      </c>
      <c r="Q23" s="409">
        <v>2</v>
      </c>
      <c r="R23" s="409">
        <v>213</v>
      </c>
      <c r="S23" s="409">
        <v>0</v>
      </c>
      <c r="T23" s="409">
        <v>15</v>
      </c>
      <c r="U23" s="409">
        <v>4</v>
      </c>
      <c r="V23" s="409">
        <v>157</v>
      </c>
      <c r="W23" s="409">
        <v>0</v>
      </c>
      <c r="X23" s="409">
        <v>6</v>
      </c>
      <c r="Y23" s="409">
        <v>3</v>
      </c>
      <c r="Z23" s="409">
        <v>3</v>
      </c>
      <c r="AA23" s="409">
        <v>0</v>
      </c>
      <c r="AB23" s="409">
        <v>1</v>
      </c>
      <c r="AC23" s="409">
        <v>0</v>
      </c>
      <c r="AD23" s="409">
        <v>0</v>
      </c>
      <c r="AE23" s="409">
        <v>0</v>
      </c>
      <c r="AF23" s="409">
        <v>89</v>
      </c>
      <c r="AG23" s="409">
        <v>0</v>
      </c>
      <c r="AH23" s="409">
        <v>0</v>
      </c>
      <c r="AI23" s="409">
        <v>2</v>
      </c>
      <c r="AJ23" s="409">
        <v>0</v>
      </c>
      <c r="AK23" s="409">
        <v>28</v>
      </c>
      <c r="AL23" s="409">
        <v>1</v>
      </c>
      <c r="AM23" s="409">
        <v>5</v>
      </c>
      <c r="AN23" s="409">
        <v>7</v>
      </c>
      <c r="AO23" s="409">
        <v>21</v>
      </c>
      <c r="AP23" s="409">
        <v>4</v>
      </c>
      <c r="AQ23" s="409">
        <v>3</v>
      </c>
      <c r="AR23" s="409">
        <v>2</v>
      </c>
      <c r="AS23" s="409">
        <v>4</v>
      </c>
      <c r="AT23" s="409">
        <v>4</v>
      </c>
      <c r="AU23" s="409">
        <v>1</v>
      </c>
      <c r="AV23" s="409">
        <v>1</v>
      </c>
      <c r="AW23" s="409">
        <v>0</v>
      </c>
      <c r="AX23" s="409">
        <v>0</v>
      </c>
      <c r="AY23" s="409">
        <v>1</v>
      </c>
      <c r="AZ23" s="409">
        <v>48</v>
      </c>
      <c r="BA23" s="409">
        <v>0</v>
      </c>
      <c r="BB23" s="409">
        <v>7</v>
      </c>
      <c r="BC23" s="409">
        <v>2</v>
      </c>
      <c r="BD23" s="409">
        <v>0</v>
      </c>
      <c r="BE23" s="409">
        <v>0</v>
      </c>
      <c r="BF23" s="409">
        <v>2</v>
      </c>
      <c r="BG23" s="409">
        <v>0</v>
      </c>
      <c r="BH23" s="409">
        <v>0</v>
      </c>
      <c r="BI23" s="409">
        <v>2</v>
      </c>
      <c r="BJ23" s="409">
        <v>14</v>
      </c>
      <c r="BK23" s="409">
        <v>1</v>
      </c>
      <c r="BL23" s="415">
        <v>38</v>
      </c>
      <c r="BM23" s="415">
        <v>0</v>
      </c>
      <c r="BN23" s="671">
        <f t="shared" si="0"/>
        <v>922</v>
      </c>
    </row>
    <row r="24" spans="1:66" x14ac:dyDescent="0.25">
      <c r="A24" s="669" t="s">
        <v>31</v>
      </c>
      <c r="B24" s="408">
        <v>20</v>
      </c>
      <c r="C24" s="408">
        <v>3</v>
      </c>
      <c r="D24" s="408">
        <v>21</v>
      </c>
      <c r="E24" s="408">
        <v>0</v>
      </c>
      <c r="F24" s="408">
        <v>0</v>
      </c>
      <c r="G24" s="408">
        <v>0</v>
      </c>
      <c r="H24" s="408">
        <v>3</v>
      </c>
      <c r="I24" s="408">
        <v>1</v>
      </c>
      <c r="J24" s="408">
        <v>0</v>
      </c>
      <c r="K24" s="408">
        <v>1</v>
      </c>
      <c r="L24" s="408">
        <v>0</v>
      </c>
      <c r="M24" s="408">
        <v>0</v>
      </c>
      <c r="N24" s="408">
        <v>0</v>
      </c>
      <c r="O24" s="408">
        <v>0</v>
      </c>
      <c r="P24" s="408">
        <v>0</v>
      </c>
      <c r="Q24" s="408">
        <v>0</v>
      </c>
      <c r="R24" s="408">
        <v>24</v>
      </c>
      <c r="S24" s="408">
        <v>0</v>
      </c>
      <c r="T24" s="408">
        <v>1</v>
      </c>
      <c r="U24" s="408">
        <v>2</v>
      </c>
      <c r="V24" s="408">
        <v>42</v>
      </c>
      <c r="W24" s="408">
        <v>0</v>
      </c>
      <c r="X24" s="408">
        <v>0</v>
      </c>
      <c r="Y24" s="408">
        <v>0</v>
      </c>
      <c r="Z24" s="408">
        <v>0</v>
      </c>
      <c r="AA24" s="408">
        <v>0</v>
      </c>
      <c r="AB24" s="408">
        <v>2</v>
      </c>
      <c r="AC24" s="408">
        <v>0</v>
      </c>
      <c r="AD24" s="408">
        <v>0</v>
      </c>
      <c r="AE24" s="408">
        <v>0</v>
      </c>
      <c r="AF24" s="408">
        <v>12</v>
      </c>
      <c r="AG24" s="408">
        <v>0</v>
      </c>
      <c r="AH24" s="408">
        <v>0</v>
      </c>
      <c r="AI24" s="408">
        <v>2</v>
      </c>
      <c r="AJ24" s="408">
        <v>1</v>
      </c>
      <c r="AK24" s="408">
        <v>8</v>
      </c>
      <c r="AL24" s="408">
        <v>1</v>
      </c>
      <c r="AM24" s="408">
        <v>0</v>
      </c>
      <c r="AN24" s="408">
        <v>2</v>
      </c>
      <c r="AO24" s="408">
        <v>9</v>
      </c>
      <c r="AP24" s="408">
        <v>1</v>
      </c>
      <c r="AQ24" s="408">
        <v>0</v>
      </c>
      <c r="AR24" s="408">
        <v>2</v>
      </c>
      <c r="AS24" s="408">
        <v>0</v>
      </c>
      <c r="AT24" s="408">
        <v>1</v>
      </c>
      <c r="AU24" s="408">
        <v>0</v>
      </c>
      <c r="AV24" s="408">
        <v>0</v>
      </c>
      <c r="AW24" s="408">
        <v>1</v>
      </c>
      <c r="AX24" s="408">
        <v>0</v>
      </c>
      <c r="AY24" s="408">
        <v>2</v>
      </c>
      <c r="AZ24" s="408">
        <v>8</v>
      </c>
      <c r="BA24" s="408">
        <v>0</v>
      </c>
      <c r="BB24" s="408">
        <v>1</v>
      </c>
      <c r="BC24" s="408">
        <v>1</v>
      </c>
      <c r="BD24" s="408">
        <v>0</v>
      </c>
      <c r="BE24" s="408">
        <v>0</v>
      </c>
      <c r="BF24" s="408">
        <v>1</v>
      </c>
      <c r="BG24" s="408">
        <v>0</v>
      </c>
      <c r="BH24" s="408">
        <v>0</v>
      </c>
      <c r="BI24" s="408">
        <v>2</v>
      </c>
      <c r="BJ24" s="408">
        <v>0</v>
      </c>
      <c r="BK24" s="408">
        <v>0</v>
      </c>
      <c r="BL24" s="414">
        <v>8</v>
      </c>
      <c r="BM24" s="414">
        <v>0</v>
      </c>
      <c r="BN24" s="744">
        <f t="shared" si="0"/>
        <v>183</v>
      </c>
    </row>
    <row r="25" spans="1:66" x14ac:dyDescent="0.25">
      <c r="A25" s="670" t="s">
        <v>32</v>
      </c>
      <c r="B25" s="409">
        <v>14</v>
      </c>
      <c r="C25" s="409">
        <v>0</v>
      </c>
      <c r="D25" s="409">
        <v>17</v>
      </c>
      <c r="E25" s="409">
        <v>0</v>
      </c>
      <c r="F25" s="409">
        <v>0</v>
      </c>
      <c r="G25" s="409">
        <v>0</v>
      </c>
      <c r="H25" s="409">
        <v>10</v>
      </c>
      <c r="I25" s="409">
        <v>1</v>
      </c>
      <c r="J25" s="409">
        <v>0</v>
      </c>
      <c r="K25" s="409">
        <v>0</v>
      </c>
      <c r="L25" s="409">
        <v>0</v>
      </c>
      <c r="M25" s="409">
        <v>0</v>
      </c>
      <c r="N25" s="409">
        <v>0</v>
      </c>
      <c r="O25" s="409">
        <v>0</v>
      </c>
      <c r="P25" s="409">
        <v>0</v>
      </c>
      <c r="Q25" s="409">
        <v>0</v>
      </c>
      <c r="R25" s="409">
        <v>54</v>
      </c>
      <c r="S25" s="409">
        <v>0</v>
      </c>
      <c r="T25" s="409">
        <v>6</v>
      </c>
      <c r="U25" s="409">
        <v>2</v>
      </c>
      <c r="V25" s="409">
        <v>33</v>
      </c>
      <c r="W25" s="409">
        <v>0</v>
      </c>
      <c r="X25" s="409">
        <v>7</v>
      </c>
      <c r="Y25" s="409">
        <v>1</v>
      </c>
      <c r="Z25" s="409">
        <v>0</v>
      </c>
      <c r="AA25" s="409">
        <v>0</v>
      </c>
      <c r="AB25" s="409">
        <v>0</v>
      </c>
      <c r="AC25" s="409">
        <v>0</v>
      </c>
      <c r="AD25" s="409">
        <v>0</v>
      </c>
      <c r="AE25" s="409">
        <v>0</v>
      </c>
      <c r="AF25" s="409">
        <v>12</v>
      </c>
      <c r="AG25" s="409">
        <v>0</v>
      </c>
      <c r="AH25" s="409">
        <v>0</v>
      </c>
      <c r="AI25" s="409">
        <v>1</v>
      </c>
      <c r="AJ25" s="409">
        <v>0</v>
      </c>
      <c r="AK25" s="409">
        <v>11</v>
      </c>
      <c r="AL25" s="409">
        <v>1</v>
      </c>
      <c r="AM25" s="409">
        <v>3</v>
      </c>
      <c r="AN25" s="409">
        <v>4</v>
      </c>
      <c r="AO25" s="409">
        <v>10</v>
      </c>
      <c r="AP25" s="409">
        <v>0</v>
      </c>
      <c r="AQ25" s="409">
        <v>1</v>
      </c>
      <c r="AR25" s="409">
        <v>3</v>
      </c>
      <c r="AS25" s="409">
        <v>1</v>
      </c>
      <c r="AT25" s="409">
        <v>0</v>
      </c>
      <c r="AU25" s="409">
        <v>0</v>
      </c>
      <c r="AV25" s="409">
        <v>0</v>
      </c>
      <c r="AW25" s="409">
        <v>0</v>
      </c>
      <c r="AX25" s="409">
        <v>0</v>
      </c>
      <c r="AY25" s="409">
        <v>0</v>
      </c>
      <c r="AZ25" s="409">
        <v>9</v>
      </c>
      <c r="BA25" s="409">
        <v>0</v>
      </c>
      <c r="BB25" s="409">
        <v>0</v>
      </c>
      <c r="BC25" s="409">
        <v>0</v>
      </c>
      <c r="BD25" s="409">
        <v>0</v>
      </c>
      <c r="BE25" s="409">
        <v>0</v>
      </c>
      <c r="BF25" s="409">
        <v>0</v>
      </c>
      <c r="BG25" s="409">
        <v>0</v>
      </c>
      <c r="BH25" s="409">
        <v>0</v>
      </c>
      <c r="BI25" s="409">
        <v>0</v>
      </c>
      <c r="BJ25" s="409">
        <v>0</v>
      </c>
      <c r="BK25" s="409">
        <v>0</v>
      </c>
      <c r="BL25" s="415">
        <v>6</v>
      </c>
      <c r="BM25" s="415">
        <v>0</v>
      </c>
      <c r="BN25" s="671">
        <f t="shared" si="0"/>
        <v>207</v>
      </c>
    </row>
    <row r="26" spans="1:66" x14ac:dyDescent="0.25">
      <c r="A26" s="669" t="s">
        <v>282</v>
      </c>
      <c r="B26" s="408">
        <v>20</v>
      </c>
      <c r="C26" s="408">
        <v>3</v>
      </c>
      <c r="D26" s="408">
        <v>14</v>
      </c>
      <c r="E26" s="408">
        <v>3</v>
      </c>
      <c r="F26" s="408">
        <v>0</v>
      </c>
      <c r="G26" s="408">
        <v>0</v>
      </c>
      <c r="H26" s="408">
        <v>6</v>
      </c>
      <c r="I26" s="408">
        <v>1</v>
      </c>
      <c r="J26" s="408">
        <v>1</v>
      </c>
      <c r="K26" s="408">
        <v>0</v>
      </c>
      <c r="L26" s="408">
        <v>0</v>
      </c>
      <c r="M26" s="408">
        <v>0</v>
      </c>
      <c r="N26" s="408">
        <v>0</v>
      </c>
      <c r="O26" s="408">
        <v>0</v>
      </c>
      <c r="P26" s="408">
        <v>0</v>
      </c>
      <c r="Q26" s="408">
        <v>1</v>
      </c>
      <c r="R26" s="408">
        <v>26</v>
      </c>
      <c r="S26" s="408">
        <v>0</v>
      </c>
      <c r="T26" s="408">
        <v>4</v>
      </c>
      <c r="U26" s="408">
        <v>2</v>
      </c>
      <c r="V26" s="408">
        <v>42</v>
      </c>
      <c r="W26" s="408">
        <v>0</v>
      </c>
      <c r="X26" s="408">
        <v>2</v>
      </c>
      <c r="Y26" s="408">
        <v>4</v>
      </c>
      <c r="Z26" s="408">
        <v>1</v>
      </c>
      <c r="AA26" s="408">
        <v>0</v>
      </c>
      <c r="AB26" s="408">
        <v>0</v>
      </c>
      <c r="AC26" s="408">
        <v>0</v>
      </c>
      <c r="AD26" s="408">
        <v>1</v>
      </c>
      <c r="AE26" s="408">
        <v>0</v>
      </c>
      <c r="AF26" s="408">
        <v>28</v>
      </c>
      <c r="AG26" s="408">
        <v>0</v>
      </c>
      <c r="AH26" s="408">
        <v>0</v>
      </c>
      <c r="AI26" s="408">
        <v>3</v>
      </c>
      <c r="AJ26" s="408">
        <v>0</v>
      </c>
      <c r="AK26" s="408">
        <v>16</v>
      </c>
      <c r="AL26" s="408">
        <v>0</v>
      </c>
      <c r="AM26" s="408">
        <v>0</v>
      </c>
      <c r="AN26" s="408">
        <v>2</v>
      </c>
      <c r="AO26" s="408">
        <v>26</v>
      </c>
      <c r="AP26" s="408">
        <v>0</v>
      </c>
      <c r="AQ26" s="408">
        <v>2</v>
      </c>
      <c r="AR26" s="408">
        <v>2</v>
      </c>
      <c r="AS26" s="408">
        <v>1</v>
      </c>
      <c r="AT26" s="408">
        <v>4</v>
      </c>
      <c r="AU26" s="408">
        <v>0</v>
      </c>
      <c r="AV26" s="408">
        <v>1</v>
      </c>
      <c r="AW26" s="408">
        <v>0</v>
      </c>
      <c r="AX26" s="408">
        <v>0</v>
      </c>
      <c r="AY26" s="408">
        <v>2</v>
      </c>
      <c r="AZ26" s="408">
        <v>13</v>
      </c>
      <c r="BA26" s="408">
        <v>0</v>
      </c>
      <c r="BB26" s="408">
        <v>0</v>
      </c>
      <c r="BC26" s="408">
        <v>2</v>
      </c>
      <c r="BD26" s="408">
        <v>0</v>
      </c>
      <c r="BE26" s="408">
        <v>0</v>
      </c>
      <c r="BF26" s="408">
        <v>0</v>
      </c>
      <c r="BG26" s="408">
        <v>0</v>
      </c>
      <c r="BH26" s="408">
        <v>1</v>
      </c>
      <c r="BI26" s="408">
        <v>1</v>
      </c>
      <c r="BJ26" s="408">
        <v>0</v>
      </c>
      <c r="BK26" s="408">
        <v>0</v>
      </c>
      <c r="BL26" s="414">
        <v>15</v>
      </c>
      <c r="BM26" s="414">
        <v>0</v>
      </c>
      <c r="BN26" s="744">
        <f t="shared" si="0"/>
        <v>250</v>
      </c>
    </row>
    <row r="27" spans="1:66" x14ac:dyDescent="0.25">
      <c r="A27" s="670" t="s">
        <v>73</v>
      </c>
      <c r="B27" s="409">
        <v>2</v>
      </c>
      <c r="C27" s="409">
        <v>0</v>
      </c>
      <c r="D27" s="409">
        <v>0</v>
      </c>
      <c r="E27" s="409">
        <v>0</v>
      </c>
      <c r="F27" s="409">
        <v>0</v>
      </c>
      <c r="G27" s="409">
        <v>0</v>
      </c>
      <c r="H27" s="409">
        <v>0</v>
      </c>
      <c r="I27" s="409">
        <v>0</v>
      </c>
      <c r="J27" s="409">
        <v>0</v>
      </c>
      <c r="K27" s="409">
        <v>0</v>
      </c>
      <c r="L27" s="409">
        <v>0</v>
      </c>
      <c r="M27" s="409">
        <v>0</v>
      </c>
      <c r="N27" s="409">
        <v>0</v>
      </c>
      <c r="O27" s="409">
        <v>0</v>
      </c>
      <c r="P27" s="409">
        <v>0</v>
      </c>
      <c r="Q27" s="409">
        <v>0</v>
      </c>
      <c r="R27" s="409">
        <v>1</v>
      </c>
      <c r="S27" s="409">
        <v>0</v>
      </c>
      <c r="T27" s="409">
        <v>1</v>
      </c>
      <c r="U27" s="409">
        <v>0</v>
      </c>
      <c r="V27" s="409">
        <v>2</v>
      </c>
      <c r="W27" s="409">
        <v>0</v>
      </c>
      <c r="X27" s="409">
        <v>0</v>
      </c>
      <c r="Y27" s="409">
        <v>0</v>
      </c>
      <c r="Z27" s="409">
        <v>0</v>
      </c>
      <c r="AA27" s="409">
        <v>0</v>
      </c>
      <c r="AB27" s="409">
        <v>0</v>
      </c>
      <c r="AC27" s="409">
        <v>0</v>
      </c>
      <c r="AD27" s="409">
        <v>0</v>
      </c>
      <c r="AE27" s="409">
        <v>0</v>
      </c>
      <c r="AF27" s="409">
        <v>1</v>
      </c>
      <c r="AG27" s="409">
        <v>0</v>
      </c>
      <c r="AH27" s="409">
        <v>0</v>
      </c>
      <c r="AI27" s="409">
        <v>0</v>
      </c>
      <c r="AJ27" s="409">
        <v>0</v>
      </c>
      <c r="AK27" s="409">
        <v>1</v>
      </c>
      <c r="AL27" s="409">
        <v>0</v>
      </c>
      <c r="AM27" s="409">
        <v>0</v>
      </c>
      <c r="AN27" s="409">
        <v>1</v>
      </c>
      <c r="AO27" s="409">
        <v>0</v>
      </c>
      <c r="AP27" s="409">
        <v>0</v>
      </c>
      <c r="AQ27" s="409">
        <v>0</v>
      </c>
      <c r="AR27" s="409">
        <v>0</v>
      </c>
      <c r="AS27" s="409">
        <v>1</v>
      </c>
      <c r="AT27" s="409">
        <v>0</v>
      </c>
      <c r="AU27" s="409">
        <v>0</v>
      </c>
      <c r="AV27" s="409">
        <v>0</v>
      </c>
      <c r="AW27" s="409">
        <v>0</v>
      </c>
      <c r="AX27" s="409">
        <v>0</v>
      </c>
      <c r="AY27" s="409">
        <v>0</v>
      </c>
      <c r="AZ27" s="409">
        <v>0</v>
      </c>
      <c r="BA27" s="409">
        <v>0</v>
      </c>
      <c r="BB27" s="409">
        <v>0</v>
      </c>
      <c r="BC27" s="409">
        <v>0</v>
      </c>
      <c r="BD27" s="409">
        <v>0</v>
      </c>
      <c r="BE27" s="409">
        <v>0</v>
      </c>
      <c r="BF27" s="409">
        <v>0</v>
      </c>
      <c r="BG27" s="409">
        <v>0</v>
      </c>
      <c r="BH27" s="409">
        <v>0</v>
      </c>
      <c r="BI27" s="409">
        <v>0</v>
      </c>
      <c r="BJ27" s="409">
        <v>0</v>
      </c>
      <c r="BK27" s="409">
        <v>0</v>
      </c>
      <c r="BL27" s="415">
        <v>0</v>
      </c>
      <c r="BM27" s="415">
        <v>0</v>
      </c>
      <c r="BN27" s="671">
        <f t="shared" si="0"/>
        <v>10</v>
      </c>
    </row>
    <row r="28" spans="1:66" x14ac:dyDescent="0.25">
      <c r="A28" s="669" t="s">
        <v>33</v>
      </c>
      <c r="B28" s="408">
        <v>214</v>
      </c>
      <c r="C28" s="408">
        <v>25</v>
      </c>
      <c r="D28" s="408">
        <v>235</v>
      </c>
      <c r="E28" s="408">
        <v>7</v>
      </c>
      <c r="F28" s="408">
        <v>2</v>
      </c>
      <c r="G28" s="408">
        <v>5</v>
      </c>
      <c r="H28" s="408">
        <v>66</v>
      </c>
      <c r="I28" s="408">
        <v>10</v>
      </c>
      <c r="J28" s="408">
        <v>12</v>
      </c>
      <c r="K28" s="408">
        <v>0</v>
      </c>
      <c r="L28" s="408">
        <v>3</v>
      </c>
      <c r="M28" s="408">
        <v>3</v>
      </c>
      <c r="N28" s="408">
        <v>1</v>
      </c>
      <c r="O28" s="408">
        <v>3</v>
      </c>
      <c r="P28" s="408">
        <v>1</v>
      </c>
      <c r="Q28" s="408">
        <v>3</v>
      </c>
      <c r="R28" s="408">
        <v>510</v>
      </c>
      <c r="S28" s="408">
        <v>0</v>
      </c>
      <c r="T28" s="408">
        <v>42</v>
      </c>
      <c r="U28" s="408">
        <v>11</v>
      </c>
      <c r="V28" s="408">
        <v>393</v>
      </c>
      <c r="W28" s="408">
        <v>2</v>
      </c>
      <c r="X28" s="408">
        <v>14</v>
      </c>
      <c r="Y28" s="408">
        <v>18</v>
      </c>
      <c r="Z28" s="408">
        <v>4</v>
      </c>
      <c r="AA28" s="408">
        <v>4</v>
      </c>
      <c r="AB28" s="408">
        <v>2</v>
      </c>
      <c r="AC28" s="408">
        <v>0</v>
      </c>
      <c r="AD28" s="408">
        <v>3</v>
      </c>
      <c r="AE28" s="408">
        <v>0</v>
      </c>
      <c r="AF28" s="408">
        <v>238</v>
      </c>
      <c r="AG28" s="408">
        <v>1</v>
      </c>
      <c r="AH28" s="408">
        <v>2</v>
      </c>
      <c r="AI28" s="408">
        <v>12</v>
      </c>
      <c r="AJ28" s="408">
        <v>1</v>
      </c>
      <c r="AK28" s="408">
        <v>100</v>
      </c>
      <c r="AL28" s="408">
        <v>2</v>
      </c>
      <c r="AM28" s="408">
        <v>10</v>
      </c>
      <c r="AN28" s="408">
        <v>15</v>
      </c>
      <c r="AO28" s="408">
        <v>124</v>
      </c>
      <c r="AP28" s="408">
        <v>5</v>
      </c>
      <c r="AQ28" s="408">
        <v>4</v>
      </c>
      <c r="AR28" s="408">
        <v>5</v>
      </c>
      <c r="AS28" s="408">
        <v>12</v>
      </c>
      <c r="AT28" s="408">
        <v>7</v>
      </c>
      <c r="AU28" s="408">
        <v>0</v>
      </c>
      <c r="AV28" s="408">
        <v>3</v>
      </c>
      <c r="AW28" s="408">
        <v>2</v>
      </c>
      <c r="AX28" s="408">
        <v>1</v>
      </c>
      <c r="AY28" s="408">
        <v>4</v>
      </c>
      <c r="AZ28" s="408">
        <v>122</v>
      </c>
      <c r="BA28" s="408">
        <v>1</v>
      </c>
      <c r="BB28" s="408">
        <v>6</v>
      </c>
      <c r="BC28" s="408">
        <v>5</v>
      </c>
      <c r="BD28" s="408">
        <v>0</v>
      </c>
      <c r="BE28" s="408">
        <v>1</v>
      </c>
      <c r="BF28" s="408">
        <v>2</v>
      </c>
      <c r="BG28" s="408">
        <v>0</v>
      </c>
      <c r="BH28" s="408">
        <v>4</v>
      </c>
      <c r="BI28" s="408">
        <v>10</v>
      </c>
      <c r="BJ28" s="408">
        <v>17</v>
      </c>
      <c r="BK28" s="408">
        <v>1</v>
      </c>
      <c r="BL28" s="414">
        <v>138</v>
      </c>
      <c r="BM28" s="414">
        <v>2</v>
      </c>
      <c r="BN28" s="744">
        <f t="shared" si="0"/>
        <v>2450</v>
      </c>
    </row>
    <row r="29" spans="1:66" ht="15.75" thickBot="1" x14ac:dyDescent="0.3">
      <c r="A29" s="670" t="s">
        <v>34</v>
      </c>
      <c r="B29" s="409">
        <v>36</v>
      </c>
      <c r="C29" s="409">
        <v>5</v>
      </c>
      <c r="D29" s="409">
        <v>42</v>
      </c>
      <c r="E29" s="409">
        <v>0</v>
      </c>
      <c r="F29" s="409">
        <v>0</v>
      </c>
      <c r="G29" s="409">
        <v>0</v>
      </c>
      <c r="H29" s="409">
        <v>8</v>
      </c>
      <c r="I29" s="409">
        <v>4</v>
      </c>
      <c r="J29" s="409">
        <v>0</v>
      </c>
      <c r="K29" s="409">
        <v>0</v>
      </c>
      <c r="L29" s="409">
        <v>0</v>
      </c>
      <c r="M29" s="409">
        <v>2</v>
      </c>
      <c r="N29" s="409">
        <v>1</v>
      </c>
      <c r="O29" s="409">
        <v>1</v>
      </c>
      <c r="P29" s="409">
        <v>0</v>
      </c>
      <c r="Q29" s="409">
        <v>0</v>
      </c>
      <c r="R29" s="409">
        <v>82</v>
      </c>
      <c r="S29" s="409">
        <v>0</v>
      </c>
      <c r="T29" s="409">
        <v>5</v>
      </c>
      <c r="U29" s="409">
        <v>4</v>
      </c>
      <c r="V29" s="409">
        <v>103</v>
      </c>
      <c r="W29" s="409">
        <v>0</v>
      </c>
      <c r="X29" s="409">
        <v>7</v>
      </c>
      <c r="Y29" s="409">
        <v>4</v>
      </c>
      <c r="Z29" s="409">
        <v>0</v>
      </c>
      <c r="AA29" s="409">
        <v>0</v>
      </c>
      <c r="AB29" s="409">
        <v>0</v>
      </c>
      <c r="AC29" s="409">
        <v>0</v>
      </c>
      <c r="AD29" s="409">
        <v>0</v>
      </c>
      <c r="AE29" s="409">
        <v>0</v>
      </c>
      <c r="AF29" s="409">
        <v>52</v>
      </c>
      <c r="AG29" s="409">
        <v>0</v>
      </c>
      <c r="AH29" s="409">
        <v>0</v>
      </c>
      <c r="AI29" s="409">
        <v>5</v>
      </c>
      <c r="AJ29" s="409">
        <v>0</v>
      </c>
      <c r="AK29" s="409">
        <v>28</v>
      </c>
      <c r="AL29" s="409">
        <v>1</v>
      </c>
      <c r="AM29" s="409">
        <v>3</v>
      </c>
      <c r="AN29" s="409">
        <v>2</v>
      </c>
      <c r="AO29" s="409">
        <v>32</v>
      </c>
      <c r="AP29" s="409">
        <v>3</v>
      </c>
      <c r="AQ29" s="409">
        <v>1</v>
      </c>
      <c r="AR29" s="409">
        <v>2</v>
      </c>
      <c r="AS29" s="409">
        <v>5</v>
      </c>
      <c r="AT29" s="409">
        <v>3</v>
      </c>
      <c r="AU29" s="409">
        <v>0</v>
      </c>
      <c r="AV29" s="409">
        <v>0</v>
      </c>
      <c r="AW29" s="409">
        <v>0</v>
      </c>
      <c r="AX29" s="409">
        <v>0</v>
      </c>
      <c r="AY29" s="409">
        <v>3</v>
      </c>
      <c r="AZ29" s="409">
        <v>26</v>
      </c>
      <c r="BA29" s="409">
        <v>0</v>
      </c>
      <c r="BB29" s="409">
        <v>0</v>
      </c>
      <c r="BC29" s="409">
        <v>2</v>
      </c>
      <c r="BD29" s="409">
        <v>0</v>
      </c>
      <c r="BE29" s="409">
        <v>1</v>
      </c>
      <c r="BF29" s="409">
        <v>0</v>
      </c>
      <c r="BG29" s="409">
        <v>0</v>
      </c>
      <c r="BH29" s="409">
        <v>4</v>
      </c>
      <c r="BI29" s="409">
        <v>0</v>
      </c>
      <c r="BJ29" s="409">
        <v>0</v>
      </c>
      <c r="BK29" s="409">
        <v>0</v>
      </c>
      <c r="BL29" s="415">
        <v>23</v>
      </c>
      <c r="BM29" s="415">
        <v>0</v>
      </c>
      <c r="BN29" s="671">
        <f t="shared" si="0"/>
        <v>500</v>
      </c>
    </row>
    <row r="30" spans="1:66" ht="16.5" thickTop="1" thickBot="1" x14ac:dyDescent="0.3">
      <c r="A30" s="764" t="s">
        <v>11</v>
      </c>
      <c r="B30" s="765">
        <f>SUM(B3:B29)</f>
        <v>1687</v>
      </c>
      <c r="C30" s="765">
        <f>SUM(C3:C29)</f>
        <v>170</v>
      </c>
      <c r="D30" s="765">
        <f>SUM(D3:D29)</f>
        <v>1737</v>
      </c>
      <c r="E30" s="765">
        <f>SUM(E3:E29)</f>
        <v>26</v>
      </c>
      <c r="F30" s="765">
        <f>SUM(F3:F29)</f>
        <v>5</v>
      </c>
      <c r="G30" s="765">
        <f>SUM(G3:G29)</f>
        <v>24</v>
      </c>
      <c r="H30" s="765">
        <f>SUM(H3:H29)</f>
        <v>547</v>
      </c>
      <c r="I30" s="765">
        <f>SUM(I3:I29)</f>
        <v>80</v>
      </c>
      <c r="J30" s="765">
        <f>SUM(J3:J29)</f>
        <v>55</v>
      </c>
      <c r="K30" s="765">
        <f>SUM(K3:K29)</f>
        <v>3</v>
      </c>
      <c r="L30" s="765">
        <f>SUM(L3:L29)</f>
        <v>29</v>
      </c>
      <c r="M30" s="765">
        <f>SUM(M3:M29)</f>
        <v>32</v>
      </c>
      <c r="N30" s="765">
        <f>SUM(N3:N29)</f>
        <v>12</v>
      </c>
      <c r="O30" s="765">
        <f>SUM(O3:O29)</f>
        <v>13</v>
      </c>
      <c r="P30" s="765">
        <f>SUM(P3:P29)</f>
        <v>5</v>
      </c>
      <c r="Q30" s="765">
        <f>SUM(Q3:Q29)</f>
        <v>34</v>
      </c>
      <c r="R30" s="765">
        <f>SUM(R3:R29)</f>
        <v>3604</v>
      </c>
      <c r="S30" s="765">
        <f>SUM(S3:S29)</f>
        <v>4</v>
      </c>
      <c r="T30" s="765">
        <f>SUM(T3:T29)</f>
        <v>347</v>
      </c>
      <c r="U30" s="765">
        <f>SUM(U3:U29)</f>
        <v>72</v>
      </c>
      <c r="V30" s="765">
        <f>SUM(V3:V29)</f>
        <v>3534</v>
      </c>
      <c r="W30" s="765">
        <f>SUM(W3:W29)</f>
        <v>24</v>
      </c>
      <c r="X30" s="765">
        <f>SUM(X3:X29)</f>
        <v>181</v>
      </c>
      <c r="Y30" s="765">
        <f>SUM(Y3:Y29)</f>
        <v>119</v>
      </c>
      <c r="Z30" s="765">
        <f>SUM(Z3:Z29)</f>
        <v>34</v>
      </c>
      <c r="AA30" s="765">
        <f>SUM(AA3:AA29)</f>
        <v>22</v>
      </c>
      <c r="AB30" s="765">
        <f>SUM(AB3:AB29)</f>
        <v>22</v>
      </c>
      <c r="AC30" s="765">
        <f>SUM(AC3:AC29)</f>
        <v>0</v>
      </c>
      <c r="AD30" s="765">
        <f>SUM(AD3:AD29)</f>
        <v>17</v>
      </c>
      <c r="AE30" s="765">
        <f>SUM(AE3:AE29)</f>
        <v>3</v>
      </c>
      <c r="AF30" s="765">
        <f>SUM(AF3:AF29)</f>
        <v>2032</v>
      </c>
      <c r="AG30" s="765">
        <f>SUM(AG3:AG29)</f>
        <v>1</v>
      </c>
      <c r="AH30" s="765">
        <f>SUM(AH3:AH29)</f>
        <v>21</v>
      </c>
      <c r="AI30" s="765">
        <f>SUM(AI3:AI29)</f>
        <v>157</v>
      </c>
      <c r="AJ30" s="765">
        <f>SUM(AJ3:AJ29)</f>
        <v>13</v>
      </c>
      <c r="AK30" s="765">
        <f>SUM(AK3:AK29)</f>
        <v>946</v>
      </c>
      <c r="AL30" s="765">
        <f>SUM(AL3:AL29)</f>
        <v>44</v>
      </c>
      <c r="AM30" s="765">
        <f>SUM(AM3:AM29)</f>
        <v>67</v>
      </c>
      <c r="AN30" s="765">
        <f>SUM(AN3:AN29)</f>
        <v>128</v>
      </c>
      <c r="AO30" s="765">
        <f>SUM(AO3:AO29)</f>
        <v>1016</v>
      </c>
      <c r="AP30" s="765">
        <f>SUM(AP3:AP29)</f>
        <v>74</v>
      </c>
      <c r="AQ30" s="765">
        <f>SUM(AQ3:AQ29)</f>
        <v>86</v>
      </c>
      <c r="AR30" s="765">
        <f>SUM(AR3:AR29)</f>
        <v>91</v>
      </c>
      <c r="AS30" s="765">
        <f>SUM(AS3:AS29)</f>
        <v>130</v>
      </c>
      <c r="AT30" s="765">
        <f>SUM(AT3:AT29)</f>
        <v>76</v>
      </c>
      <c r="AU30" s="765">
        <f>SUM(AU3:AU29)</f>
        <v>2</v>
      </c>
      <c r="AV30" s="765">
        <f>SUM(AV3:AV29)</f>
        <v>23</v>
      </c>
      <c r="AW30" s="765">
        <f>SUM(AW3:AW29)</f>
        <v>7</v>
      </c>
      <c r="AX30" s="765">
        <f>SUM(AX3:AX29)</f>
        <v>13</v>
      </c>
      <c r="AY30" s="765">
        <f>SUM(AY3:AY29)</f>
        <v>51</v>
      </c>
      <c r="AZ30" s="765">
        <f>SUM(AZ3:AZ29)</f>
        <v>900</v>
      </c>
      <c r="BA30" s="765">
        <f>SUM(BA3:BA29)</f>
        <v>6</v>
      </c>
      <c r="BB30" s="765">
        <f>SUM(BB3:BB29)</f>
        <v>44</v>
      </c>
      <c r="BC30" s="765">
        <f>SUM(BC3:BC29)</f>
        <v>39</v>
      </c>
      <c r="BD30" s="765">
        <f>SUM(BD3:BD29)</f>
        <v>0</v>
      </c>
      <c r="BE30" s="765">
        <f>SUM(BE3:BE29)</f>
        <v>7</v>
      </c>
      <c r="BF30" s="765">
        <f>SUM(BF3:BF29)</f>
        <v>17</v>
      </c>
      <c r="BG30" s="765">
        <f>SUM(BG3:BG29)</f>
        <v>4</v>
      </c>
      <c r="BH30" s="765">
        <f>SUM(BH3:BH29)</f>
        <v>56</v>
      </c>
      <c r="BI30" s="765">
        <f>SUM(BI3:BI29)</f>
        <v>79</v>
      </c>
      <c r="BJ30" s="765">
        <f>SUM(BJ3:BJ29)</f>
        <v>121</v>
      </c>
      <c r="BK30" s="765">
        <f>SUM(BK3:BK29)</f>
        <v>10</v>
      </c>
      <c r="BL30" s="765">
        <f>SUM(BL3:BL29)</f>
        <v>1066</v>
      </c>
      <c r="BM30" s="765">
        <f>SUM(BM3:BM29)</f>
        <v>23</v>
      </c>
      <c r="BN30" s="766">
        <f>SUM(BN3:BN29)</f>
        <v>19792</v>
      </c>
    </row>
    <row r="31" spans="1:66" s="400" customFormat="1" x14ac:dyDescent="0.25">
      <c r="A31" s="811"/>
      <c r="B31" s="649"/>
      <c r="C31" s="649"/>
      <c r="D31" s="649"/>
      <c r="E31" s="649"/>
      <c r="F31" s="649"/>
      <c r="G31" s="649"/>
      <c r="H31" s="649"/>
      <c r="I31" s="649"/>
      <c r="J31" s="649"/>
      <c r="K31" s="649"/>
      <c r="L31" s="649"/>
      <c r="M31" s="649"/>
      <c r="N31" s="649"/>
      <c r="O31" s="649"/>
      <c r="P31" s="649"/>
      <c r="Q31" s="649"/>
      <c r="R31" s="649"/>
      <c r="S31" s="649"/>
      <c r="T31" s="649"/>
      <c r="U31" s="649"/>
      <c r="V31" s="649"/>
      <c r="W31" s="649"/>
      <c r="X31" s="649"/>
      <c r="Y31" s="649"/>
      <c r="Z31" s="649"/>
      <c r="AA31" s="649"/>
      <c r="AB31" s="649"/>
      <c r="AC31" s="649"/>
      <c r="AD31" s="649"/>
      <c r="AE31" s="649"/>
      <c r="AF31" s="649"/>
      <c r="AG31" s="649"/>
      <c r="AH31" s="649"/>
      <c r="AI31" s="649"/>
      <c r="AJ31" s="649"/>
      <c r="AK31" s="649"/>
      <c r="AL31" s="649"/>
      <c r="AM31" s="649"/>
      <c r="AN31" s="649"/>
      <c r="AO31" s="649"/>
      <c r="AP31" s="649"/>
      <c r="AQ31" s="649"/>
      <c r="AR31" s="649"/>
      <c r="AS31" s="649"/>
      <c r="AT31" s="649"/>
      <c r="AU31" s="649"/>
      <c r="AV31" s="649"/>
      <c r="AW31" s="649"/>
      <c r="AX31" s="649"/>
      <c r="AY31" s="649"/>
      <c r="AZ31" s="649"/>
      <c r="BA31" s="649"/>
      <c r="BB31" s="649"/>
      <c r="BC31" s="649"/>
      <c r="BD31" s="649"/>
      <c r="BE31" s="649"/>
      <c r="BF31" s="649"/>
      <c r="BG31" s="649"/>
      <c r="BH31" s="649"/>
      <c r="BI31" s="649"/>
      <c r="BJ31" s="649"/>
      <c r="BK31" s="649"/>
      <c r="BL31" s="649"/>
      <c r="BM31" s="649"/>
      <c r="BN31" s="649"/>
    </row>
    <row r="32" spans="1:66" s="812" customFormat="1" ht="15.75" thickBot="1" x14ac:dyDescent="0.3">
      <c r="A32" s="417" t="s">
        <v>567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  <c r="BE32" s="418"/>
      <c r="BF32" s="418"/>
      <c r="BG32" s="418"/>
      <c r="BH32" s="418"/>
      <c r="BI32" s="418"/>
      <c r="BJ32" s="418"/>
      <c r="BK32" s="418"/>
      <c r="BL32" s="418"/>
      <c r="BM32" s="419"/>
      <c r="BN32" s="88"/>
    </row>
    <row r="33" spans="1:66" s="416" customFormat="1" x14ac:dyDescent="0.25">
      <c r="A33" s="520"/>
      <c r="B33" s="246" t="s">
        <v>301</v>
      </c>
      <c r="C33" s="246" t="s">
        <v>302</v>
      </c>
      <c r="D33" s="246" t="s">
        <v>303</v>
      </c>
      <c r="E33" s="246" t="s">
        <v>304</v>
      </c>
      <c r="F33" s="246" t="s">
        <v>305</v>
      </c>
      <c r="G33" s="246" t="s">
        <v>306</v>
      </c>
      <c r="H33" s="246" t="s">
        <v>307</v>
      </c>
      <c r="I33" s="246" t="s">
        <v>308</v>
      </c>
      <c r="J33" s="246" t="s">
        <v>309</v>
      </c>
      <c r="K33" s="246" t="s">
        <v>477</v>
      </c>
      <c r="L33" s="246" t="s">
        <v>310</v>
      </c>
      <c r="M33" s="246" t="s">
        <v>311</v>
      </c>
      <c r="N33" s="246" t="s">
        <v>312</v>
      </c>
      <c r="O33" s="246" t="s">
        <v>313</v>
      </c>
      <c r="P33" s="246" t="s">
        <v>314</v>
      </c>
      <c r="Q33" s="246" t="s">
        <v>315</v>
      </c>
      <c r="R33" s="246" t="s">
        <v>316</v>
      </c>
      <c r="S33" s="246" t="s">
        <v>466</v>
      </c>
      <c r="T33" s="246" t="s">
        <v>317</v>
      </c>
      <c r="U33" s="246" t="s">
        <v>318</v>
      </c>
      <c r="V33" s="246" t="s">
        <v>319</v>
      </c>
      <c r="W33" s="246" t="s">
        <v>320</v>
      </c>
      <c r="X33" s="246" t="s">
        <v>321</v>
      </c>
      <c r="Y33" s="246" t="s">
        <v>322</v>
      </c>
      <c r="Z33" s="246" t="s">
        <v>323</v>
      </c>
      <c r="AA33" s="246" t="s">
        <v>324</v>
      </c>
      <c r="AB33" s="246" t="s">
        <v>325</v>
      </c>
      <c r="AC33" s="246" t="s">
        <v>467</v>
      </c>
      <c r="AD33" s="246" t="s">
        <v>326</v>
      </c>
      <c r="AE33" s="246" t="s">
        <v>327</v>
      </c>
      <c r="AF33" s="246" t="s">
        <v>328</v>
      </c>
      <c r="AG33" s="246" t="s">
        <v>329</v>
      </c>
      <c r="AH33" s="246" t="s">
        <v>330</v>
      </c>
      <c r="AI33" s="246" t="s">
        <v>331</v>
      </c>
      <c r="AJ33" s="246" t="s">
        <v>332</v>
      </c>
      <c r="AK33" s="246" t="s">
        <v>333</v>
      </c>
      <c r="AL33" s="246" t="s">
        <v>334</v>
      </c>
      <c r="AM33" s="246" t="s">
        <v>335</v>
      </c>
      <c r="AN33" s="246" t="s">
        <v>336</v>
      </c>
      <c r="AO33" s="246" t="s">
        <v>337</v>
      </c>
      <c r="AP33" s="246" t="s">
        <v>339</v>
      </c>
      <c r="AQ33" s="246" t="s">
        <v>340</v>
      </c>
      <c r="AR33" s="246" t="s">
        <v>341</v>
      </c>
      <c r="AS33" s="246" t="s">
        <v>342</v>
      </c>
      <c r="AT33" s="246" t="s">
        <v>343</v>
      </c>
      <c r="AU33" s="246" t="s">
        <v>344</v>
      </c>
      <c r="AV33" s="246" t="s">
        <v>345</v>
      </c>
      <c r="AW33" s="246" t="s">
        <v>346</v>
      </c>
      <c r="AX33" s="246" t="s">
        <v>347</v>
      </c>
      <c r="AY33" s="246" t="s">
        <v>348</v>
      </c>
      <c r="AZ33" s="246" t="s">
        <v>349</v>
      </c>
      <c r="BA33" s="246" t="s">
        <v>350</v>
      </c>
      <c r="BB33" s="246" t="s">
        <v>351</v>
      </c>
      <c r="BC33" s="246" t="s">
        <v>352</v>
      </c>
      <c r="BD33" s="246" t="s">
        <v>353</v>
      </c>
      <c r="BE33" s="246" t="s">
        <v>354</v>
      </c>
      <c r="BF33" s="246" t="s">
        <v>355</v>
      </c>
      <c r="BG33" s="246" t="s">
        <v>356</v>
      </c>
      <c r="BH33" s="246" t="s">
        <v>357</v>
      </c>
      <c r="BI33" s="246" t="s">
        <v>358</v>
      </c>
      <c r="BJ33" s="246" t="s">
        <v>475</v>
      </c>
      <c r="BK33" s="246" t="s">
        <v>359</v>
      </c>
      <c r="BL33" s="661" t="s">
        <v>360</v>
      </c>
      <c r="BM33" s="661" t="s">
        <v>361</v>
      </c>
      <c r="BN33" s="662" t="s">
        <v>11</v>
      </c>
    </row>
    <row r="34" spans="1:66" s="412" customFormat="1" x14ac:dyDescent="0.25">
      <c r="A34" s="663" t="s">
        <v>3</v>
      </c>
      <c r="B34" s="410">
        <v>1551</v>
      </c>
      <c r="C34" s="410">
        <v>136</v>
      </c>
      <c r="D34" s="410">
        <v>1605</v>
      </c>
      <c r="E34" s="410">
        <v>25</v>
      </c>
      <c r="F34" s="410">
        <v>4</v>
      </c>
      <c r="G34" s="410">
        <v>22</v>
      </c>
      <c r="H34" s="410">
        <v>519</v>
      </c>
      <c r="I34" s="410">
        <v>71</v>
      </c>
      <c r="J34" s="410">
        <v>51</v>
      </c>
      <c r="K34" s="410">
        <v>2</v>
      </c>
      <c r="L34" s="410">
        <v>26</v>
      </c>
      <c r="M34" s="410">
        <v>31</v>
      </c>
      <c r="N34" s="410">
        <v>12</v>
      </c>
      <c r="O34" s="410">
        <v>12</v>
      </c>
      <c r="P34" s="410">
        <v>4</v>
      </c>
      <c r="Q34" s="410">
        <v>34</v>
      </c>
      <c r="R34" s="410">
        <v>3354</v>
      </c>
      <c r="S34" s="410">
        <v>3</v>
      </c>
      <c r="T34" s="410">
        <v>315</v>
      </c>
      <c r="U34" s="410">
        <v>62</v>
      </c>
      <c r="V34" s="410">
        <v>3109</v>
      </c>
      <c r="W34" s="410">
        <v>24</v>
      </c>
      <c r="X34" s="410">
        <v>171</v>
      </c>
      <c r="Y34" s="410">
        <v>111</v>
      </c>
      <c r="Z34" s="410">
        <v>29</v>
      </c>
      <c r="AA34" s="410">
        <v>22</v>
      </c>
      <c r="AB34" s="410">
        <v>18</v>
      </c>
      <c r="AC34" s="410">
        <v>0</v>
      </c>
      <c r="AD34" s="410">
        <v>15</v>
      </c>
      <c r="AE34" s="410">
        <v>3</v>
      </c>
      <c r="AF34" s="410">
        <v>1793</v>
      </c>
      <c r="AG34" s="410">
        <v>1</v>
      </c>
      <c r="AH34" s="410">
        <v>18</v>
      </c>
      <c r="AI34" s="410">
        <v>140</v>
      </c>
      <c r="AJ34" s="410">
        <v>13</v>
      </c>
      <c r="AK34" s="410">
        <v>832</v>
      </c>
      <c r="AL34" s="410">
        <v>42</v>
      </c>
      <c r="AM34" s="410">
        <v>66</v>
      </c>
      <c r="AN34" s="410">
        <v>119</v>
      </c>
      <c r="AO34" s="410">
        <v>875</v>
      </c>
      <c r="AP34" s="410">
        <v>65</v>
      </c>
      <c r="AQ34" s="410">
        <v>79</v>
      </c>
      <c r="AR34" s="410">
        <v>85</v>
      </c>
      <c r="AS34" s="410">
        <v>117</v>
      </c>
      <c r="AT34" s="410">
        <v>62</v>
      </c>
      <c r="AU34" s="410">
        <v>2</v>
      </c>
      <c r="AV34" s="410">
        <v>22</v>
      </c>
      <c r="AW34" s="410">
        <v>7</v>
      </c>
      <c r="AX34" s="410">
        <v>13</v>
      </c>
      <c r="AY34" s="410">
        <v>44</v>
      </c>
      <c r="AZ34" s="410">
        <v>768</v>
      </c>
      <c r="BA34" s="410">
        <v>6</v>
      </c>
      <c r="BB34" s="410">
        <v>42</v>
      </c>
      <c r="BC34" s="410">
        <v>33</v>
      </c>
      <c r="BD34" s="410">
        <v>0</v>
      </c>
      <c r="BE34" s="410">
        <v>7</v>
      </c>
      <c r="BF34" s="410">
        <v>17</v>
      </c>
      <c r="BG34" s="410">
        <v>4</v>
      </c>
      <c r="BH34" s="410">
        <v>53</v>
      </c>
      <c r="BI34" s="410">
        <v>72</v>
      </c>
      <c r="BJ34" s="410">
        <v>110</v>
      </c>
      <c r="BK34" s="410">
        <v>8</v>
      </c>
      <c r="BL34" s="420">
        <v>937</v>
      </c>
      <c r="BM34" s="420">
        <v>21</v>
      </c>
      <c r="BN34" s="664">
        <f>SUM(B34:BM34)</f>
        <v>17814</v>
      </c>
    </row>
    <row r="35" spans="1:66" ht="15.75" thickBot="1" x14ac:dyDescent="0.3">
      <c r="A35" s="665" t="s">
        <v>10</v>
      </c>
      <c r="B35" s="411">
        <v>136</v>
      </c>
      <c r="C35" s="411">
        <v>34</v>
      </c>
      <c r="D35" s="411">
        <v>132</v>
      </c>
      <c r="E35" s="411">
        <v>1</v>
      </c>
      <c r="F35" s="411">
        <v>1</v>
      </c>
      <c r="G35" s="411">
        <v>2</v>
      </c>
      <c r="H35" s="411">
        <v>28</v>
      </c>
      <c r="I35" s="411">
        <v>9</v>
      </c>
      <c r="J35" s="411">
        <v>4</v>
      </c>
      <c r="K35" s="411">
        <v>1</v>
      </c>
      <c r="L35" s="411">
        <v>3</v>
      </c>
      <c r="M35" s="411">
        <v>1</v>
      </c>
      <c r="N35" s="411">
        <v>0</v>
      </c>
      <c r="O35" s="411">
        <v>1</v>
      </c>
      <c r="P35" s="411">
        <v>1</v>
      </c>
      <c r="Q35" s="411">
        <v>0</v>
      </c>
      <c r="R35" s="411">
        <v>250</v>
      </c>
      <c r="S35" s="411">
        <v>1</v>
      </c>
      <c r="T35" s="411">
        <v>32</v>
      </c>
      <c r="U35" s="411">
        <v>10</v>
      </c>
      <c r="V35" s="411">
        <v>425</v>
      </c>
      <c r="W35" s="411">
        <v>0</v>
      </c>
      <c r="X35" s="411">
        <v>10</v>
      </c>
      <c r="Y35" s="411">
        <v>8</v>
      </c>
      <c r="Z35" s="411">
        <v>5</v>
      </c>
      <c r="AA35" s="411">
        <v>0</v>
      </c>
      <c r="AB35" s="411">
        <v>4</v>
      </c>
      <c r="AC35" s="411">
        <v>0</v>
      </c>
      <c r="AD35" s="411">
        <v>2</v>
      </c>
      <c r="AE35" s="411">
        <v>0</v>
      </c>
      <c r="AF35" s="411">
        <v>239</v>
      </c>
      <c r="AG35" s="411">
        <v>0</v>
      </c>
      <c r="AH35" s="411">
        <v>3</v>
      </c>
      <c r="AI35" s="411">
        <v>17</v>
      </c>
      <c r="AJ35" s="411">
        <v>0</v>
      </c>
      <c r="AK35" s="411">
        <v>114</v>
      </c>
      <c r="AL35" s="411">
        <v>2</v>
      </c>
      <c r="AM35" s="411">
        <v>1</v>
      </c>
      <c r="AN35" s="411">
        <v>9</v>
      </c>
      <c r="AO35" s="411">
        <v>141</v>
      </c>
      <c r="AP35" s="411">
        <v>9</v>
      </c>
      <c r="AQ35" s="411">
        <v>7</v>
      </c>
      <c r="AR35" s="411">
        <v>6</v>
      </c>
      <c r="AS35" s="411">
        <v>13</v>
      </c>
      <c r="AT35" s="411">
        <v>14</v>
      </c>
      <c r="AU35" s="411">
        <v>0</v>
      </c>
      <c r="AV35" s="411">
        <v>1</v>
      </c>
      <c r="AW35" s="411">
        <v>0</v>
      </c>
      <c r="AX35" s="411">
        <v>0</v>
      </c>
      <c r="AY35" s="411">
        <v>7</v>
      </c>
      <c r="AZ35" s="411">
        <v>132</v>
      </c>
      <c r="BA35" s="411">
        <v>0</v>
      </c>
      <c r="BB35" s="411">
        <v>2</v>
      </c>
      <c r="BC35" s="411">
        <v>6</v>
      </c>
      <c r="BD35" s="411">
        <v>0</v>
      </c>
      <c r="BE35" s="411">
        <v>0</v>
      </c>
      <c r="BF35" s="411">
        <v>0</v>
      </c>
      <c r="BG35" s="411">
        <v>0</v>
      </c>
      <c r="BH35" s="411">
        <v>3</v>
      </c>
      <c r="BI35" s="411">
        <v>7</v>
      </c>
      <c r="BJ35" s="411">
        <v>11</v>
      </c>
      <c r="BK35" s="411">
        <v>2</v>
      </c>
      <c r="BL35" s="421">
        <v>129</v>
      </c>
      <c r="BM35" s="421">
        <v>2</v>
      </c>
      <c r="BN35" s="745">
        <f>SUM(B35:BM35)</f>
        <v>1978</v>
      </c>
    </row>
    <row r="36" spans="1:66" ht="16.5" thickTop="1" thickBot="1" x14ac:dyDescent="0.3">
      <c r="A36" s="666" t="s">
        <v>11</v>
      </c>
      <c r="B36" s="255">
        <f>SUM(B34:B35)</f>
        <v>1687</v>
      </c>
      <c r="C36" s="255">
        <f t="shared" ref="C36:BN36" si="1">SUM(C34:C35)</f>
        <v>170</v>
      </c>
      <c r="D36" s="255">
        <f t="shared" si="1"/>
        <v>1737</v>
      </c>
      <c r="E36" s="255">
        <f t="shared" si="1"/>
        <v>26</v>
      </c>
      <c r="F36" s="255">
        <f t="shared" si="1"/>
        <v>5</v>
      </c>
      <c r="G36" s="255">
        <f t="shared" si="1"/>
        <v>24</v>
      </c>
      <c r="H36" s="255">
        <f t="shared" si="1"/>
        <v>547</v>
      </c>
      <c r="I36" s="255">
        <f t="shared" si="1"/>
        <v>80</v>
      </c>
      <c r="J36" s="255">
        <f t="shared" si="1"/>
        <v>55</v>
      </c>
      <c r="K36" s="255">
        <f t="shared" si="1"/>
        <v>3</v>
      </c>
      <c r="L36" s="255">
        <f t="shared" si="1"/>
        <v>29</v>
      </c>
      <c r="M36" s="255">
        <f t="shared" si="1"/>
        <v>32</v>
      </c>
      <c r="N36" s="255">
        <f t="shared" si="1"/>
        <v>12</v>
      </c>
      <c r="O36" s="255">
        <f t="shared" si="1"/>
        <v>13</v>
      </c>
      <c r="P36" s="255">
        <f t="shared" si="1"/>
        <v>5</v>
      </c>
      <c r="Q36" s="255">
        <f t="shared" si="1"/>
        <v>34</v>
      </c>
      <c r="R36" s="255">
        <f t="shared" si="1"/>
        <v>3604</v>
      </c>
      <c r="S36" s="255">
        <f t="shared" si="1"/>
        <v>4</v>
      </c>
      <c r="T36" s="255">
        <f t="shared" si="1"/>
        <v>347</v>
      </c>
      <c r="U36" s="255">
        <f t="shared" si="1"/>
        <v>72</v>
      </c>
      <c r="V36" s="255">
        <f t="shared" si="1"/>
        <v>3534</v>
      </c>
      <c r="W36" s="255">
        <f t="shared" si="1"/>
        <v>24</v>
      </c>
      <c r="X36" s="255">
        <f t="shared" si="1"/>
        <v>181</v>
      </c>
      <c r="Y36" s="255">
        <f t="shared" si="1"/>
        <v>119</v>
      </c>
      <c r="Z36" s="255">
        <f t="shared" si="1"/>
        <v>34</v>
      </c>
      <c r="AA36" s="255">
        <f t="shared" si="1"/>
        <v>22</v>
      </c>
      <c r="AB36" s="255">
        <f t="shared" si="1"/>
        <v>22</v>
      </c>
      <c r="AC36" s="255">
        <f t="shared" si="1"/>
        <v>0</v>
      </c>
      <c r="AD36" s="255">
        <f t="shared" si="1"/>
        <v>17</v>
      </c>
      <c r="AE36" s="255">
        <f t="shared" si="1"/>
        <v>3</v>
      </c>
      <c r="AF36" s="255">
        <f t="shared" si="1"/>
        <v>2032</v>
      </c>
      <c r="AG36" s="255">
        <f t="shared" si="1"/>
        <v>1</v>
      </c>
      <c r="AH36" s="255">
        <f t="shared" si="1"/>
        <v>21</v>
      </c>
      <c r="AI36" s="255">
        <f t="shared" si="1"/>
        <v>157</v>
      </c>
      <c r="AJ36" s="255">
        <f t="shared" si="1"/>
        <v>13</v>
      </c>
      <c r="AK36" s="255">
        <f t="shared" si="1"/>
        <v>946</v>
      </c>
      <c r="AL36" s="255">
        <f t="shared" si="1"/>
        <v>44</v>
      </c>
      <c r="AM36" s="255">
        <f t="shared" si="1"/>
        <v>67</v>
      </c>
      <c r="AN36" s="255">
        <f t="shared" si="1"/>
        <v>128</v>
      </c>
      <c r="AO36" s="255">
        <f t="shared" si="1"/>
        <v>1016</v>
      </c>
      <c r="AP36" s="255">
        <f t="shared" si="1"/>
        <v>74</v>
      </c>
      <c r="AQ36" s="255">
        <f t="shared" si="1"/>
        <v>86</v>
      </c>
      <c r="AR36" s="255">
        <f t="shared" si="1"/>
        <v>91</v>
      </c>
      <c r="AS36" s="255">
        <f t="shared" si="1"/>
        <v>130</v>
      </c>
      <c r="AT36" s="255">
        <f t="shared" si="1"/>
        <v>76</v>
      </c>
      <c r="AU36" s="255">
        <f t="shared" si="1"/>
        <v>2</v>
      </c>
      <c r="AV36" s="255">
        <f t="shared" si="1"/>
        <v>23</v>
      </c>
      <c r="AW36" s="255">
        <f t="shared" si="1"/>
        <v>7</v>
      </c>
      <c r="AX36" s="255">
        <f t="shared" si="1"/>
        <v>13</v>
      </c>
      <c r="AY36" s="255">
        <f t="shared" si="1"/>
        <v>51</v>
      </c>
      <c r="AZ36" s="255">
        <f t="shared" si="1"/>
        <v>900</v>
      </c>
      <c r="BA36" s="255">
        <f t="shared" si="1"/>
        <v>6</v>
      </c>
      <c r="BB36" s="255">
        <f t="shared" si="1"/>
        <v>44</v>
      </c>
      <c r="BC36" s="255">
        <f t="shared" si="1"/>
        <v>39</v>
      </c>
      <c r="BD36" s="255">
        <f t="shared" si="1"/>
        <v>0</v>
      </c>
      <c r="BE36" s="255">
        <f t="shared" si="1"/>
        <v>7</v>
      </c>
      <c r="BF36" s="255">
        <f t="shared" si="1"/>
        <v>17</v>
      </c>
      <c r="BG36" s="255">
        <f t="shared" si="1"/>
        <v>4</v>
      </c>
      <c r="BH36" s="255">
        <f t="shared" si="1"/>
        <v>56</v>
      </c>
      <c r="BI36" s="255">
        <f t="shared" si="1"/>
        <v>79</v>
      </c>
      <c r="BJ36" s="255">
        <f t="shared" si="1"/>
        <v>121</v>
      </c>
      <c r="BK36" s="255">
        <f t="shared" si="1"/>
        <v>10</v>
      </c>
      <c r="BL36" s="255">
        <f t="shared" si="1"/>
        <v>1066</v>
      </c>
      <c r="BM36" s="255">
        <f t="shared" si="1"/>
        <v>23</v>
      </c>
      <c r="BN36" s="746">
        <f t="shared" si="1"/>
        <v>19792</v>
      </c>
    </row>
    <row r="37" spans="1:66" x14ac:dyDescent="0.25">
      <c r="A37" s="890" t="s">
        <v>505</v>
      </c>
      <c r="B37" s="890"/>
      <c r="C37" s="890"/>
      <c r="D37" s="890"/>
      <c r="E37" s="890"/>
      <c r="F37" s="890"/>
      <c r="G37" s="890" t="s">
        <v>505</v>
      </c>
      <c r="H37" s="890"/>
      <c r="I37" s="890"/>
      <c r="J37" s="890"/>
      <c r="K37" s="890"/>
      <c r="L37" s="890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</row>
    <row r="38" spans="1:66" x14ac:dyDescent="0.25">
      <c r="A38" s="422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</row>
    <row r="39" spans="1:66" x14ac:dyDescent="0.25">
      <c r="A39" s="422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</row>
    <row r="40" spans="1:66" x14ac:dyDescent="0.25">
      <c r="A40" s="422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</row>
    <row r="41" spans="1:66" x14ac:dyDescent="0.25">
      <c r="A41" s="422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</row>
    <row r="42" spans="1:66" x14ac:dyDescent="0.25">
      <c r="A42" s="422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</row>
    <row r="43" spans="1:66" x14ac:dyDescent="0.25">
      <c r="A43" s="20" t="s">
        <v>427</v>
      </c>
    </row>
    <row r="44" spans="1:66" ht="15" customHeight="1" x14ac:dyDescent="0.25">
      <c r="A44" s="888" t="s">
        <v>374</v>
      </c>
      <c r="B44" s="888"/>
      <c r="C44" s="888"/>
      <c r="D44" s="888"/>
    </row>
    <row r="45" spans="1:66" x14ac:dyDescent="0.25">
      <c r="A45" s="423" t="s">
        <v>250</v>
      </c>
      <c r="B45" s="424" t="s">
        <v>3</v>
      </c>
      <c r="C45" s="424" t="s">
        <v>10</v>
      </c>
      <c r="D45" s="425" t="s">
        <v>11</v>
      </c>
    </row>
    <row r="46" spans="1:66" ht="27" customHeight="1" x14ac:dyDescent="0.25">
      <c r="A46" s="422" t="s">
        <v>301</v>
      </c>
      <c r="B46" s="69">
        <v>1824</v>
      </c>
      <c r="C46" s="69">
        <v>174</v>
      </c>
      <c r="D46" s="69">
        <f>SUM(B46:C46)</f>
        <v>1998</v>
      </c>
      <c r="F46" s="426"/>
    </row>
    <row r="47" spans="1:66" x14ac:dyDescent="0.25">
      <c r="A47" s="422" t="s">
        <v>302</v>
      </c>
      <c r="B47" s="69">
        <v>86</v>
      </c>
      <c r="C47" s="69">
        <v>5</v>
      </c>
      <c r="D47" s="69">
        <f t="shared" ref="D47:D106" si="2">SUM(B47:C47)</f>
        <v>91</v>
      </c>
    </row>
    <row r="48" spans="1:66" x14ac:dyDescent="0.25">
      <c r="A48" s="422" t="s">
        <v>303</v>
      </c>
      <c r="B48" s="69">
        <v>1882</v>
      </c>
      <c r="C48" s="69">
        <v>230</v>
      </c>
      <c r="D48" s="69">
        <f t="shared" si="2"/>
        <v>2112</v>
      </c>
    </row>
    <row r="49" spans="1:4" x14ac:dyDescent="0.25">
      <c r="A49" s="422" t="s">
        <v>304</v>
      </c>
      <c r="B49" s="69">
        <v>31</v>
      </c>
      <c r="C49" s="69">
        <v>2</v>
      </c>
      <c r="D49" s="69">
        <f t="shared" si="2"/>
        <v>33</v>
      </c>
    </row>
    <row r="50" spans="1:4" x14ac:dyDescent="0.25">
      <c r="A50" s="422" t="s">
        <v>305</v>
      </c>
      <c r="B50" s="69">
        <v>4</v>
      </c>
      <c r="C50" s="69">
        <v>1</v>
      </c>
      <c r="D50" s="69">
        <f t="shared" si="2"/>
        <v>5</v>
      </c>
    </row>
    <row r="51" spans="1:4" x14ac:dyDescent="0.25">
      <c r="A51" s="422" t="s">
        <v>306</v>
      </c>
      <c r="B51" s="69">
        <v>22</v>
      </c>
      <c r="C51" s="69">
        <v>2</v>
      </c>
      <c r="D51" s="69">
        <f t="shared" si="2"/>
        <v>24</v>
      </c>
    </row>
    <row r="52" spans="1:4" x14ac:dyDescent="0.25">
      <c r="A52" s="422" t="s">
        <v>307</v>
      </c>
      <c r="B52" s="69">
        <v>602</v>
      </c>
      <c r="C52" s="69">
        <v>38</v>
      </c>
      <c r="D52" s="69">
        <f t="shared" si="2"/>
        <v>640</v>
      </c>
    </row>
    <row r="53" spans="1:4" x14ac:dyDescent="0.25">
      <c r="A53" s="422" t="s">
        <v>308</v>
      </c>
      <c r="B53" s="69">
        <v>65</v>
      </c>
      <c r="C53" s="69">
        <v>6</v>
      </c>
      <c r="D53" s="69">
        <f t="shared" si="2"/>
        <v>71</v>
      </c>
    </row>
    <row r="54" spans="1:4" x14ac:dyDescent="0.25">
      <c r="A54" s="422" t="s">
        <v>309</v>
      </c>
      <c r="B54" s="69">
        <v>44</v>
      </c>
      <c r="C54" s="69">
        <v>7</v>
      </c>
      <c r="D54" s="69">
        <f t="shared" si="2"/>
        <v>51</v>
      </c>
    </row>
    <row r="55" spans="1:4" x14ac:dyDescent="0.25">
      <c r="A55" s="422" t="s">
        <v>310</v>
      </c>
      <c r="B55" s="69">
        <v>30</v>
      </c>
      <c r="C55" s="69">
        <v>1</v>
      </c>
      <c r="D55" s="69">
        <f t="shared" si="2"/>
        <v>31</v>
      </c>
    </row>
    <row r="56" spans="1:4" x14ac:dyDescent="0.25">
      <c r="A56" s="422" t="s">
        <v>311</v>
      </c>
      <c r="B56" s="69">
        <v>18</v>
      </c>
      <c r="C56" s="69">
        <v>0</v>
      </c>
      <c r="D56" s="69">
        <f t="shared" si="2"/>
        <v>18</v>
      </c>
    </row>
    <row r="57" spans="1:4" x14ac:dyDescent="0.25">
      <c r="A57" s="422" t="s">
        <v>312</v>
      </c>
      <c r="B57" s="69">
        <v>8</v>
      </c>
      <c r="D57" s="69">
        <f t="shared" si="2"/>
        <v>8</v>
      </c>
    </row>
    <row r="58" spans="1:4" x14ac:dyDescent="0.25">
      <c r="A58" s="422" t="s">
        <v>313</v>
      </c>
      <c r="B58" s="69">
        <v>14</v>
      </c>
      <c r="D58" s="69">
        <f t="shared" si="2"/>
        <v>14</v>
      </c>
    </row>
    <row r="59" spans="1:4" x14ac:dyDescent="0.25">
      <c r="A59" s="422" t="s">
        <v>314</v>
      </c>
      <c r="B59" s="69">
        <v>8</v>
      </c>
      <c r="D59" s="69">
        <f t="shared" si="2"/>
        <v>8</v>
      </c>
    </row>
    <row r="60" spans="1:4" x14ac:dyDescent="0.25">
      <c r="A60" s="422" t="s">
        <v>315</v>
      </c>
      <c r="B60" s="69">
        <v>40</v>
      </c>
      <c r="C60" s="69">
        <v>1</v>
      </c>
      <c r="D60" s="69">
        <f t="shared" si="2"/>
        <v>41</v>
      </c>
    </row>
    <row r="61" spans="1:4" x14ac:dyDescent="0.25">
      <c r="A61" s="422" t="s">
        <v>316</v>
      </c>
      <c r="B61" s="69">
        <v>3495</v>
      </c>
      <c r="C61" s="69">
        <v>273</v>
      </c>
      <c r="D61" s="69">
        <f t="shared" si="2"/>
        <v>3768</v>
      </c>
    </row>
    <row r="62" spans="1:4" x14ac:dyDescent="0.25">
      <c r="A62" s="422" t="s">
        <v>317</v>
      </c>
      <c r="B62" s="69">
        <v>370</v>
      </c>
      <c r="C62" s="69">
        <v>36</v>
      </c>
      <c r="D62" s="69">
        <f t="shared" si="2"/>
        <v>406</v>
      </c>
    </row>
    <row r="63" spans="1:4" x14ac:dyDescent="0.25">
      <c r="A63" s="422" t="s">
        <v>318</v>
      </c>
      <c r="B63" s="69">
        <v>45</v>
      </c>
      <c r="C63" s="69">
        <v>2</v>
      </c>
      <c r="D63" s="69">
        <f t="shared" si="2"/>
        <v>47</v>
      </c>
    </row>
    <row r="64" spans="1:4" x14ac:dyDescent="0.25">
      <c r="A64" s="422" t="s">
        <v>319</v>
      </c>
      <c r="B64" s="69">
        <v>2898</v>
      </c>
      <c r="C64" s="69">
        <v>344</v>
      </c>
      <c r="D64" s="69">
        <f t="shared" si="2"/>
        <v>3242</v>
      </c>
    </row>
    <row r="65" spans="1:4" x14ac:dyDescent="0.25">
      <c r="A65" s="422" t="s">
        <v>320</v>
      </c>
      <c r="B65" s="69">
        <v>34</v>
      </c>
      <c r="D65" s="69">
        <f t="shared" si="2"/>
        <v>34</v>
      </c>
    </row>
    <row r="66" spans="1:4" x14ac:dyDescent="0.25">
      <c r="A66" s="422" t="s">
        <v>321</v>
      </c>
      <c r="B66" s="69">
        <v>254</v>
      </c>
      <c r="C66" s="69">
        <v>11</v>
      </c>
      <c r="D66" s="69">
        <f t="shared" si="2"/>
        <v>265</v>
      </c>
    </row>
    <row r="67" spans="1:4" x14ac:dyDescent="0.25">
      <c r="A67" s="422" t="s">
        <v>322</v>
      </c>
      <c r="B67" s="69">
        <v>107</v>
      </c>
      <c r="C67" s="69">
        <v>1</v>
      </c>
      <c r="D67" s="69">
        <f t="shared" si="2"/>
        <v>108</v>
      </c>
    </row>
    <row r="68" spans="1:4" x14ac:dyDescent="0.25">
      <c r="A68" s="422" t="s">
        <v>323</v>
      </c>
      <c r="B68" s="69">
        <v>29</v>
      </c>
      <c r="C68" s="69">
        <v>1</v>
      </c>
      <c r="D68" s="69">
        <f t="shared" si="2"/>
        <v>30</v>
      </c>
    </row>
    <row r="69" spans="1:4" x14ac:dyDescent="0.25">
      <c r="A69" s="422" t="s">
        <v>324</v>
      </c>
      <c r="B69" s="69">
        <v>25</v>
      </c>
      <c r="C69" s="69">
        <v>3</v>
      </c>
      <c r="D69" s="69">
        <f t="shared" si="2"/>
        <v>28</v>
      </c>
    </row>
    <row r="70" spans="1:4" x14ac:dyDescent="0.25">
      <c r="A70" s="422" t="s">
        <v>325</v>
      </c>
      <c r="B70" s="69">
        <v>21</v>
      </c>
      <c r="C70" s="69">
        <v>3</v>
      </c>
      <c r="D70" s="69">
        <f t="shared" si="2"/>
        <v>24</v>
      </c>
    </row>
    <row r="71" spans="1:4" x14ac:dyDescent="0.25">
      <c r="A71" s="422" t="s">
        <v>326</v>
      </c>
      <c r="B71" s="69">
        <v>16</v>
      </c>
      <c r="C71" s="88">
        <v>1</v>
      </c>
      <c r="D71" s="69">
        <f t="shared" si="2"/>
        <v>17</v>
      </c>
    </row>
    <row r="72" spans="1:4" x14ac:dyDescent="0.25">
      <c r="A72" s="422" t="s">
        <v>327</v>
      </c>
      <c r="B72" s="69">
        <v>3</v>
      </c>
      <c r="D72" s="69">
        <f t="shared" si="2"/>
        <v>3</v>
      </c>
    </row>
    <row r="73" spans="1:4" x14ac:dyDescent="0.25">
      <c r="A73" s="422" t="s">
        <v>328</v>
      </c>
      <c r="B73" s="69">
        <v>1853</v>
      </c>
      <c r="C73" s="69">
        <v>218</v>
      </c>
      <c r="D73" s="69">
        <f t="shared" si="2"/>
        <v>2071</v>
      </c>
    </row>
    <row r="74" spans="1:4" x14ac:dyDescent="0.25">
      <c r="A74" s="422" t="s">
        <v>329</v>
      </c>
      <c r="B74" s="69">
        <v>1</v>
      </c>
      <c r="C74" s="69">
        <v>1</v>
      </c>
      <c r="D74" s="69">
        <f t="shared" si="2"/>
        <v>2</v>
      </c>
    </row>
    <row r="75" spans="1:4" x14ac:dyDescent="0.25">
      <c r="A75" s="422" t="s">
        <v>330</v>
      </c>
      <c r="B75" s="69">
        <v>19</v>
      </c>
      <c r="C75" s="69">
        <v>1</v>
      </c>
      <c r="D75" s="69">
        <f t="shared" si="2"/>
        <v>20</v>
      </c>
    </row>
    <row r="76" spans="1:4" x14ac:dyDescent="0.25">
      <c r="A76" s="422" t="s">
        <v>331</v>
      </c>
      <c r="B76" s="69">
        <v>129</v>
      </c>
      <c r="C76" s="69">
        <v>9</v>
      </c>
      <c r="D76" s="69">
        <f t="shared" si="2"/>
        <v>138</v>
      </c>
    </row>
    <row r="77" spans="1:4" x14ac:dyDescent="0.25">
      <c r="A77" s="422" t="s">
        <v>332</v>
      </c>
      <c r="B77" s="69">
        <v>14</v>
      </c>
      <c r="C77" s="69">
        <v>2</v>
      </c>
      <c r="D77" s="69">
        <f t="shared" si="2"/>
        <v>16</v>
      </c>
    </row>
    <row r="78" spans="1:4" x14ac:dyDescent="0.25">
      <c r="A78" s="422" t="s">
        <v>333</v>
      </c>
      <c r="B78" s="69">
        <v>724</v>
      </c>
      <c r="C78" s="69">
        <v>66</v>
      </c>
      <c r="D78" s="69">
        <f t="shared" si="2"/>
        <v>790</v>
      </c>
    </row>
    <row r="79" spans="1:4" x14ac:dyDescent="0.25">
      <c r="A79" s="422" t="s">
        <v>334</v>
      </c>
      <c r="B79" s="69">
        <v>42</v>
      </c>
      <c r="C79" s="69">
        <v>7</v>
      </c>
      <c r="D79" s="69">
        <f t="shared" si="2"/>
        <v>49</v>
      </c>
    </row>
    <row r="80" spans="1:4" x14ac:dyDescent="0.25">
      <c r="A80" s="422" t="s">
        <v>335</v>
      </c>
      <c r="B80" s="69">
        <v>62</v>
      </c>
      <c r="C80" s="69">
        <v>7</v>
      </c>
      <c r="D80" s="69">
        <f t="shared" si="2"/>
        <v>69</v>
      </c>
    </row>
    <row r="81" spans="1:4" x14ac:dyDescent="0.25">
      <c r="A81" s="422" t="s">
        <v>336</v>
      </c>
      <c r="B81" s="69">
        <v>110</v>
      </c>
      <c r="C81" s="69">
        <v>9</v>
      </c>
      <c r="D81" s="69">
        <f t="shared" si="2"/>
        <v>119</v>
      </c>
    </row>
    <row r="82" spans="1:4" x14ac:dyDescent="0.25">
      <c r="A82" s="422" t="s">
        <v>337</v>
      </c>
      <c r="B82" s="69">
        <v>880</v>
      </c>
      <c r="C82" s="69">
        <v>88</v>
      </c>
      <c r="D82" s="69">
        <f t="shared" si="2"/>
        <v>968</v>
      </c>
    </row>
    <row r="83" spans="1:4" x14ac:dyDescent="0.25">
      <c r="A83" s="422" t="s">
        <v>338</v>
      </c>
      <c r="B83" s="69">
        <v>1</v>
      </c>
      <c r="D83" s="69">
        <f t="shared" si="2"/>
        <v>1</v>
      </c>
    </row>
    <row r="84" spans="1:4" x14ac:dyDescent="0.25">
      <c r="A84" s="422" t="s">
        <v>339</v>
      </c>
      <c r="B84" s="69">
        <v>70</v>
      </c>
      <c r="C84" s="69">
        <v>8</v>
      </c>
      <c r="D84" s="69">
        <f t="shared" si="2"/>
        <v>78</v>
      </c>
    </row>
    <row r="85" spans="1:4" x14ac:dyDescent="0.25">
      <c r="A85" s="422" t="s">
        <v>340</v>
      </c>
      <c r="B85" s="69">
        <v>77</v>
      </c>
      <c r="C85" s="69">
        <v>5</v>
      </c>
      <c r="D85" s="69">
        <f t="shared" si="2"/>
        <v>82</v>
      </c>
    </row>
    <row r="86" spans="1:4" x14ac:dyDescent="0.25">
      <c r="A86" s="422" t="s">
        <v>341</v>
      </c>
      <c r="B86" s="69">
        <v>72</v>
      </c>
      <c r="C86" s="69">
        <v>2</v>
      </c>
      <c r="D86" s="69">
        <f t="shared" si="2"/>
        <v>74</v>
      </c>
    </row>
    <row r="87" spans="1:4" x14ac:dyDescent="0.25">
      <c r="A87" s="422" t="s">
        <v>342</v>
      </c>
      <c r="B87" s="69">
        <v>106</v>
      </c>
      <c r="C87" s="69">
        <v>11</v>
      </c>
      <c r="D87" s="69">
        <f t="shared" si="2"/>
        <v>117</v>
      </c>
    </row>
    <row r="88" spans="1:4" x14ac:dyDescent="0.25">
      <c r="A88" s="422" t="s">
        <v>343</v>
      </c>
      <c r="B88" s="69">
        <v>57</v>
      </c>
      <c r="C88" s="69">
        <v>3</v>
      </c>
      <c r="D88" s="69">
        <f t="shared" si="2"/>
        <v>60</v>
      </c>
    </row>
    <row r="89" spans="1:4" x14ac:dyDescent="0.25">
      <c r="A89" s="422" t="s">
        <v>344</v>
      </c>
      <c r="B89" s="69">
        <v>1</v>
      </c>
      <c r="D89" s="69">
        <f t="shared" si="2"/>
        <v>1</v>
      </c>
    </row>
    <row r="90" spans="1:4" x14ac:dyDescent="0.25">
      <c r="A90" s="422" t="s">
        <v>345</v>
      </c>
      <c r="B90" s="69">
        <v>24</v>
      </c>
      <c r="C90" s="88">
        <v>1</v>
      </c>
      <c r="D90" s="69">
        <f t="shared" si="2"/>
        <v>25</v>
      </c>
    </row>
    <row r="91" spans="1:4" x14ac:dyDescent="0.25">
      <c r="A91" s="422" t="s">
        <v>346</v>
      </c>
      <c r="B91" s="69">
        <v>7</v>
      </c>
      <c r="C91" s="69">
        <v>2</v>
      </c>
      <c r="D91" s="69">
        <f t="shared" si="2"/>
        <v>9</v>
      </c>
    </row>
    <row r="92" spans="1:4" x14ac:dyDescent="0.25">
      <c r="A92" s="422" t="s">
        <v>347</v>
      </c>
      <c r="B92" s="69">
        <v>11</v>
      </c>
      <c r="D92" s="69">
        <f t="shared" si="2"/>
        <v>11</v>
      </c>
    </row>
    <row r="93" spans="1:4" x14ac:dyDescent="0.25">
      <c r="A93" s="422" t="s">
        <v>348</v>
      </c>
      <c r="B93" s="69">
        <v>32</v>
      </c>
      <c r="C93" s="69">
        <v>2</v>
      </c>
      <c r="D93" s="69">
        <f t="shared" si="2"/>
        <v>34</v>
      </c>
    </row>
    <row r="94" spans="1:4" x14ac:dyDescent="0.25">
      <c r="A94" s="422" t="s">
        <v>349</v>
      </c>
      <c r="B94" s="69">
        <v>904</v>
      </c>
      <c r="C94" s="69">
        <v>132</v>
      </c>
      <c r="D94" s="69">
        <f t="shared" si="2"/>
        <v>1036</v>
      </c>
    </row>
    <row r="95" spans="1:4" x14ac:dyDescent="0.25">
      <c r="A95" s="422" t="s">
        <v>350</v>
      </c>
      <c r="B95" s="69">
        <v>11</v>
      </c>
      <c r="C95" s="69">
        <v>0</v>
      </c>
      <c r="D95" s="69">
        <f t="shared" si="2"/>
        <v>11</v>
      </c>
    </row>
    <row r="96" spans="1:4" x14ac:dyDescent="0.25">
      <c r="A96" s="422" t="s">
        <v>351</v>
      </c>
      <c r="B96" s="69">
        <v>27</v>
      </c>
      <c r="C96" s="69">
        <v>3</v>
      </c>
      <c r="D96" s="69">
        <f t="shared" si="2"/>
        <v>30</v>
      </c>
    </row>
    <row r="97" spans="1:4" x14ac:dyDescent="0.25">
      <c r="A97" s="422" t="s">
        <v>352</v>
      </c>
      <c r="B97" s="69">
        <v>23</v>
      </c>
      <c r="C97" s="69">
        <v>2</v>
      </c>
      <c r="D97" s="69">
        <f t="shared" si="2"/>
        <v>25</v>
      </c>
    </row>
    <row r="98" spans="1:4" x14ac:dyDescent="0.25">
      <c r="A98" s="422" t="s">
        <v>353</v>
      </c>
      <c r="B98" s="69"/>
      <c r="D98" s="69">
        <f t="shared" si="2"/>
        <v>0</v>
      </c>
    </row>
    <row r="99" spans="1:4" x14ac:dyDescent="0.25">
      <c r="A99" s="422" t="s">
        <v>354</v>
      </c>
      <c r="B99" s="69">
        <v>11</v>
      </c>
      <c r="D99" s="69">
        <f t="shared" si="2"/>
        <v>11</v>
      </c>
    </row>
    <row r="100" spans="1:4" x14ac:dyDescent="0.25">
      <c r="A100" s="422" t="s">
        <v>355</v>
      </c>
      <c r="B100" s="69">
        <v>10</v>
      </c>
      <c r="C100" s="69">
        <v>1</v>
      </c>
      <c r="D100" s="69">
        <f t="shared" si="2"/>
        <v>11</v>
      </c>
    </row>
    <row r="101" spans="1:4" x14ac:dyDescent="0.25">
      <c r="A101" s="422" t="s">
        <v>356</v>
      </c>
      <c r="B101" s="69">
        <v>6</v>
      </c>
      <c r="C101" s="88">
        <v>1</v>
      </c>
      <c r="D101" s="69">
        <f t="shared" si="2"/>
        <v>7</v>
      </c>
    </row>
    <row r="102" spans="1:4" x14ac:dyDescent="0.25">
      <c r="A102" s="422" t="s">
        <v>357</v>
      </c>
      <c r="B102" s="69">
        <v>43</v>
      </c>
      <c r="C102" s="69">
        <v>3</v>
      </c>
      <c r="D102" s="69">
        <f t="shared" si="2"/>
        <v>46</v>
      </c>
    </row>
    <row r="103" spans="1:4" x14ac:dyDescent="0.25">
      <c r="A103" s="422" t="s">
        <v>358</v>
      </c>
      <c r="B103" s="69">
        <v>50</v>
      </c>
      <c r="C103" s="69">
        <v>6</v>
      </c>
      <c r="D103" s="69">
        <f t="shared" si="2"/>
        <v>56</v>
      </c>
    </row>
    <row r="104" spans="1:4" x14ac:dyDescent="0.25">
      <c r="A104" s="422" t="s">
        <v>359</v>
      </c>
      <c r="B104" s="69">
        <v>11</v>
      </c>
      <c r="C104" s="69">
        <v>0</v>
      </c>
      <c r="D104" s="69">
        <f t="shared" si="2"/>
        <v>11</v>
      </c>
    </row>
    <row r="105" spans="1:4" x14ac:dyDescent="0.25">
      <c r="A105" s="422" t="s">
        <v>360</v>
      </c>
      <c r="B105" s="69">
        <v>937</v>
      </c>
      <c r="C105" s="69">
        <v>126</v>
      </c>
      <c r="D105" s="69">
        <f t="shared" si="2"/>
        <v>1063</v>
      </c>
    </row>
    <row r="106" spans="1:4" x14ac:dyDescent="0.25">
      <c r="A106" s="427" t="s">
        <v>361</v>
      </c>
      <c r="B106" s="345">
        <v>22</v>
      </c>
      <c r="C106" s="406"/>
      <c r="D106" s="345">
        <f t="shared" si="2"/>
        <v>22</v>
      </c>
    </row>
    <row r="107" spans="1:4" x14ac:dyDescent="0.25">
      <c r="A107" s="422" t="s">
        <v>11</v>
      </c>
      <c r="B107" s="69">
        <f>SUM(B46:B106)</f>
        <v>18322</v>
      </c>
      <c r="C107" s="69">
        <f>SUM(C46:C106)</f>
        <v>1858</v>
      </c>
      <c r="D107" s="69">
        <f>SUM(D46:D106)</f>
        <v>20180</v>
      </c>
    </row>
  </sheetData>
  <mergeCells count="4">
    <mergeCell ref="A44:D44"/>
    <mergeCell ref="A1:BN1"/>
    <mergeCell ref="A37:F37"/>
    <mergeCell ref="G37:L3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AP38"/>
  <sheetViews>
    <sheetView workbookViewId="0">
      <selection activeCell="AQ30" sqref="AQ30"/>
    </sheetView>
  </sheetViews>
  <sheetFormatPr defaultRowHeight="15" x14ac:dyDescent="0.25"/>
  <cols>
    <col min="1" max="1" width="20.85546875" style="20" bestFit="1" customWidth="1"/>
    <col min="2" max="2" width="7.42578125" style="20" bestFit="1" customWidth="1"/>
    <col min="3" max="3" width="8.85546875" style="20" bestFit="1" customWidth="1"/>
    <col min="4" max="4" width="7.42578125" style="20" bestFit="1" customWidth="1"/>
    <col min="5" max="5" width="8.85546875" style="20" bestFit="1" customWidth="1"/>
    <col min="6" max="6" width="11.28515625" style="20" bestFit="1" customWidth="1"/>
    <col min="7" max="7" width="3" style="20" customWidth="1"/>
    <col min="8" max="8" width="28.7109375" style="20" bestFit="1" customWidth="1"/>
    <col min="9" max="9" width="17.85546875" style="20" bestFit="1" customWidth="1"/>
    <col min="10" max="10" width="18.5703125" style="20" bestFit="1" customWidth="1"/>
    <col min="11" max="11" width="19.140625" style="20" bestFit="1" customWidth="1"/>
    <col min="12" max="12" width="6.140625" style="20" bestFit="1" customWidth="1"/>
    <col min="13" max="13" width="7.42578125" style="20" bestFit="1" customWidth="1"/>
    <col min="14" max="14" width="8.28515625" style="20" bestFit="1" customWidth="1"/>
    <col min="15" max="15" width="11.5703125" style="20" bestFit="1" customWidth="1"/>
    <col min="16" max="16" width="11.28515625" style="20" bestFit="1" customWidth="1"/>
    <col min="17" max="17" width="21" style="20" bestFit="1" customWidth="1"/>
    <col min="18" max="18" width="7" style="20" bestFit="1" customWidth="1"/>
    <col min="19" max="19" width="7.7109375" style="20" bestFit="1" customWidth="1"/>
    <col min="20" max="20" width="20.28515625" style="20" bestFit="1" customWidth="1"/>
    <col min="21" max="21" width="8.42578125" style="20" bestFit="1" customWidth="1"/>
    <col min="22" max="22" width="9.42578125" style="20" bestFit="1" customWidth="1"/>
    <col min="23" max="23" width="13.28515625" style="20" bestFit="1" customWidth="1"/>
    <col min="24" max="24" width="11" style="20" bestFit="1" customWidth="1"/>
    <col min="25" max="25" width="13.42578125" style="20" bestFit="1" customWidth="1"/>
    <col min="26" max="26" width="10" style="20" bestFit="1" customWidth="1"/>
    <col min="27" max="27" width="9.7109375" style="20" bestFit="1" customWidth="1"/>
    <col min="28" max="28" width="5.140625" style="20" bestFit="1" customWidth="1"/>
    <col min="29" max="29" width="9.28515625" style="20" bestFit="1" customWidth="1"/>
    <col min="30" max="30" width="15.85546875" style="20" bestFit="1" customWidth="1"/>
    <col min="31" max="31" width="19.42578125" style="20" bestFit="1" customWidth="1"/>
    <col min="32" max="32" width="7.42578125" style="20" bestFit="1" customWidth="1"/>
    <col min="33" max="33" width="12.140625" style="20" bestFit="1" customWidth="1"/>
    <col min="34" max="34" width="8.42578125" style="20" bestFit="1" customWidth="1"/>
    <col min="35" max="35" width="13.85546875" style="20" bestFit="1" customWidth="1"/>
    <col min="36" max="36" width="20.140625" style="20" bestFit="1" customWidth="1"/>
    <col min="37" max="37" width="5.7109375" style="20" bestFit="1" customWidth="1"/>
    <col min="38" max="38" width="6.5703125" style="20" bestFit="1" customWidth="1"/>
    <col min="39" max="39" width="20.140625" style="20" customWidth="1"/>
    <col min="40" max="40" width="9.42578125" style="20" bestFit="1" customWidth="1"/>
    <col min="41" max="41" width="11.28515625" style="20" bestFit="1" customWidth="1"/>
    <col min="43" max="16384" width="9.140625" style="20"/>
  </cols>
  <sheetData>
    <row r="1" spans="1:41" ht="16.5" thickBot="1" x14ac:dyDescent="0.3">
      <c r="A1" s="892" t="s">
        <v>568</v>
      </c>
      <c r="B1" s="892"/>
      <c r="C1" s="892"/>
      <c r="D1" s="892"/>
      <c r="E1" s="892"/>
      <c r="F1" s="892"/>
      <c r="H1" s="889" t="s">
        <v>569</v>
      </c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X1" s="891"/>
      <c r="Y1" s="891"/>
      <c r="Z1" s="891"/>
      <c r="AA1" s="891"/>
    </row>
    <row r="2" spans="1:41" x14ac:dyDescent="0.25">
      <c r="A2" s="895"/>
      <c r="B2" s="893" t="s">
        <v>3</v>
      </c>
      <c r="C2" s="893"/>
      <c r="D2" s="894" t="s">
        <v>10</v>
      </c>
      <c r="E2" s="894"/>
      <c r="F2" s="897" t="s">
        <v>11</v>
      </c>
      <c r="H2" s="520"/>
      <c r="I2" s="658" t="s">
        <v>126</v>
      </c>
      <c r="J2" s="658" t="s">
        <v>127</v>
      </c>
      <c r="K2" s="658" t="s">
        <v>131</v>
      </c>
      <c r="L2" s="658" t="s">
        <v>137</v>
      </c>
      <c r="M2" s="658" t="s">
        <v>133</v>
      </c>
      <c r="N2" s="658" t="s">
        <v>147</v>
      </c>
      <c r="O2" s="658" t="s">
        <v>139</v>
      </c>
      <c r="P2" s="658" t="s">
        <v>144</v>
      </c>
      <c r="Q2" s="658" t="s">
        <v>140</v>
      </c>
      <c r="R2" s="658" t="s">
        <v>143</v>
      </c>
      <c r="S2" s="658" t="s">
        <v>149</v>
      </c>
      <c r="T2" s="658" t="s">
        <v>153</v>
      </c>
      <c r="U2" s="658" t="s">
        <v>191</v>
      </c>
      <c r="V2" s="658" t="s">
        <v>129</v>
      </c>
      <c r="W2" s="658" t="s">
        <v>145</v>
      </c>
      <c r="X2" s="658" t="s">
        <v>132</v>
      </c>
      <c r="Y2" s="658" t="s">
        <v>128</v>
      </c>
      <c r="Z2" s="658" t="s">
        <v>141</v>
      </c>
      <c r="AA2" s="658" t="s">
        <v>134</v>
      </c>
      <c r="AB2" s="658" t="s">
        <v>431</v>
      </c>
      <c r="AC2" s="658" t="s">
        <v>150</v>
      </c>
      <c r="AD2" s="658" t="s">
        <v>154</v>
      </c>
      <c r="AE2" s="658" t="s">
        <v>142</v>
      </c>
      <c r="AF2" s="658" t="s">
        <v>155</v>
      </c>
      <c r="AG2" s="658" t="s">
        <v>152</v>
      </c>
      <c r="AH2" s="658" t="s">
        <v>130</v>
      </c>
      <c r="AI2" s="658" t="s">
        <v>135</v>
      </c>
      <c r="AJ2" s="658" t="s">
        <v>136</v>
      </c>
      <c r="AK2" s="658" t="s">
        <v>146</v>
      </c>
      <c r="AL2" s="658" t="s">
        <v>151</v>
      </c>
      <c r="AM2" s="658" t="s">
        <v>148</v>
      </c>
      <c r="AN2" s="658" t="s">
        <v>138</v>
      </c>
      <c r="AO2" s="659" t="s">
        <v>11</v>
      </c>
    </row>
    <row r="3" spans="1:41" x14ac:dyDescent="0.25">
      <c r="A3" s="896"/>
      <c r="B3" s="430" t="s">
        <v>161</v>
      </c>
      <c r="C3" s="430" t="s">
        <v>162</v>
      </c>
      <c r="D3" s="431" t="s">
        <v>161</v>
      </c>
      <c r="E3" s="431" t="s">
        <v>162</v>
      </c>
      <c r="F3" s="898"/>
      <c r="H3" s="279" t="s">
        <v>21</v>
      </c>
      <c r="I3" s="82">
        <v>212</v>
      </c>
      <c r="J3" s="82">
        <v>86</v>
      </c>
      <c r="K3" s="82">
        <v>54</v>
      </c>
      <c r="L3" s="82">
        <v>3</v>
      </c>
      <c r="M3" s="82">
        <v>107</v>
      </c>
      <c r="N3" s="82">
        <v>55</v>
      </c>
      <c r="O3" s="82">
        <v>49</v>
      </c>
      <c r="P3" s="82">
        <v>1</v>
      </c>
      <c r="Q3" s="82">
        <v>25</v>
      </c>
      <c r="R3" s="82">
        <v>44</v>
      </c>
      <c r="S3" s="82">
        <v>1</v>
      </c>
      <c r="T3" s="82">
        <v>4</v>
      </c>
      <c r="U3" s="82">
        <v>54</v>
      </c>
      <c r="V3" s="82">
        <v>2</v>
      </c>
      <c r="W3" s="82">
        <v>11</v>
      </c>
      <c r="X3" s="82">
        <v>42</v>
      </c>
      <c r="Y3" s="82">
        <v>2</v>
      </c>
      <c r="Z3" s="82"/>
      <c r="AA3" s="82">
        <v>16</v>
      </c>
      <c r="AB3" s="82">
        <v>1</v>
      </c>
      <c r="AC3" s="82">
        <v>9</v>
      </c>
      <c r="AD3" s="82">
        <v>14</v>
      </c>
      <c r="AE3" s="82"/>
      <c r="AF3" s="82">
        <v>2</v>
      </c>
      <c r="AG3" s="82">
        <v>10</v>
      </c>
      <c r="AH3" s="82">
        <v>17</v>
      </c>
      <c r="AI3" s="82">
        <v>70</v>
      </c>
      <c r="AJ3" s="82">
        <v>166</v>
      </c>
      <c r="AK3" s="82">
        <v>10</v>
      </c>
      <c r="AL3" s="82">
        <v>2</v>
      </c>
      <c r="AM3" s="82">
        <v>4</v>
      </c>
      <c r="AN3" s="82">
        <v>8</v>
      </c>
      <c r="AO3" s="660">
        <f>SUM(I3:AN3)</f>
        <v>1081</v>
      </c>
    </row>
    <row r="4" spans="1:41" x14ac:dyDescent="0.25">
      <c r="A4" s="279" t="s">
        <v>126</v>
      </c>
      <c r="B4" s="429">
        <v>52</v>
      </c>
      <c r="C4" s="429">
        <v>25</v>
      </c>
      <c r="D4" s="429">
        <v>962</v>
      </c>
      <c r="E4" s="429">
        <v>432</v>
      </c>
      <c r="F4" s="432">
        <f>SUM(B4:E4)</f>
        <v>1471</v>
      </c>
      <c r="H4" s="280" t="s">
        <v>276</v>
      </c>
      <c r="I4" s="24">
        <v>3</v>
      </c>
      <c r="J4" s="24">
        <v>5</v>
      </c>
      <c r="K4" s="24">
        <v>18</v>
      </c>
      <c r="L4" s="24">
        <v>2</v>
      </c>
      <c r="M4" s="24">
        <v>52</v>
      </c>
      <c r="N4" s="24">
        <v>65</v>
      </c>
      <c r="O4" s="24">
        <v>11</v>
      </c>
      <c r="P4" s="24">
        <v>9</v>
      </c>
      <c r="Q4" s="24">
        <v>67</v>
      </c>
      <c r="R4" s="24">
        <v>60</v>
      </c>
      <c r="S4" s="24">
        <v>7</v>
      </c>
      <c r="T4" s="24">
        <v>2</v>
      </c>
      <c r="U4" s="24">
        <v>3</v>
      </c>
      <c r="V4" s="24">
        <v>1</v>
      </c>
      <c r="W4" s="24">
        <v>12</v>
      </c>
      <c r="X4" s="24">
        <v>3</v>
      </c>
      <c r="Y4" s="24">
        <v>4</v>
      </c>
      <c r="Z4" s="24">
        <v>2</v>
      </c>
      <c r="AA4" s="24">
        <v>34</v>
      </c>
      <c r="AB4" s="24"/>
      <c r="AC4" s="24">
        <v>31</v>
      </c>
      <c r="AD4" s="24">
        <v>6</v>
      </c>
      <c r="AE4" s="24"/>
      <c r="AF4" s="24">
        <v>2</v>
      </c>
      <c r="AG4" s="24">
        <v>28</v>
      </c>
      <c r="AH4" s="24">
        <v>25</v>
      </c>
      <c r="AI4" s="24">
        <v>1</v>
      </c>
      <c r="AJ4" s="24"/>
      <c r="AK4" s="24">
        <v>14</v>
      </c>
      <c r="AL4" s="24">
        <v>19</v>
      </c>
      <c r="AM4" s="24">
        <v>17</v>
      </c>
      <c r="AN4" s="24">
        <v>12</v>
      </c>
      <c r="AO4" s="747">
        <f t="shared" ref="AO4:AO29" si="0">SUM(I4:AN4)</f>
        <v>515</v>
      </c>
    </row>
    <row r="5" spans="1:41" x14ac:dyDescent="0.25">
      <c r="A5" s="280" t="s">
        <v>127</v>
      </c>
      <c r="B5" s="428">
        <v>56</v>
      </c>
      <c r="C5" s="428">
        <v>9</v>
      </c>
      <c r="D5" s="428">
        <v>697</v>
      </c>
      <c r="E5" s="428">
        <v>184</v>
      </c>
      <c r="F5" s="433">
        <f>SUM(B5:E5)</f>
        <v>946</v>
      </c>
      <c r="H5" s="279" t="s">
        <v>293</v>
      </c>
      <c r="I5" s="82">
        <v>32</v>
      </c>
      <c r="J5" s="82">
        <v>60</v>
      </c>
      <c r="K5" s="82">
        <v>75</v>
      </c>
      <c r="L5" s="82">
        <v>3</v>
      </c>
      <c r="M5" s="82">
        <v>204</v>
      </c>
      <c r="N5" s="82">
        <v>89</v>
      </c>
      <c r="O5" s="82">
        <v>138</v>
      </c>
      <c r="P5" s="82">
        <v>6</v>
      </c>
      <c r="Q5" s="82">
        <v>80</v>
      </c>
      <c r="R5" s="82">
        <v>82</v>
      </c>
      <c r="S5" s="82">
        <v>5</v>
      </c>
      <c r="T5" s="82">
        <v>3</v>
      </c>
      <c r="U5" s="82">
        <v>29</v>
      </c>
      <c r="V5" s="82">
        <v>4</v>
      </c>
      <c r="W5" s="82">
        <v>11</v>
      </c>
      <c r="X5" s="82">
        <v>33</v>
      </c>
      <c r="Y5" s="82">
        <v>7</v>
      </c>
      <c r="Z5" s="82">
        <v>4</v>
      </c>
      <c r="AA5" s="82">
        <v>41</v>
      </c>
      <c r="AB5" s="82">
        <v>2</v>
      </c>
      <c r="AC5" s="82">
        <v>20</v>
      </c>
      <c r="AD5" s="82">
        <v>6</v>
      </c>
      <c r="AE5" s="82"/>
      <c r="AF5" s="82">
        <v>13</v>
      </c>
      <c r="AG5" s="82">
        <v>35</v>
      </c>
      <c r="AH5" s="82">
        <v>33</v>
      </c>
      <c r="AI5" s="82">
        <v>107</v>
      </c>
      <c r="AJ5" s="82">
        <v>242</v>
      </c>
      <c r="AK5" s="82">
        <v>14</v>
      </c>
      <c r="AL5" s="82">
        <v>6</v>
      </c>
      <c r="AM5" s="82">
        <v>7</v>
      </c>
      <c r="AN5" s="82">
        <v>15</v>
      </c>
      <c r="AO5" s="660">
        <f t="shared" si="0"/>
        <v>1406</v>
      </c>
    </row>
    <row r="6" spans="1:41" x14ac:dyDescent="0.25">
      <c r="A6" s="279" t="s">
        <v>131</v>
      </c>
      <c r="B6" s="429">
        <v>35</v>
      </c>
      <c r="C6" s="429">
        <v>18</v>
      </c>
      <c r="D6" s="429">
        <v>896</v>
      </c>
      <c r="E6" s="429">
        <v>160</v>
      </c>
      <c r="F6" s="432">
        <f t="shared" ref="F6:F35" si="1">SUM(B6:E6)</f>
        <v>1109</v>
      </c>
      <c r="H6" s="280" t="s">
        <v>278</v>
      </c>
      <c r="I6" s="24">
        <v>121</v>
      </c>
      <c r="J6" s="24">
        <v>68</v>
      </c>
      <c r="K6" s="24">
        <v>74</v>
      </c>
      <c r="L6" s="24">
        <v>4</v>
      </c>
      <c r="M6" s="24">
        <v>109</v>
      </c>
      <c r="N6" s="24">
        <v>70</v>
      </c>
      <c r="O6" s="24">
        <v>41</v>
      </c>
      <c r="P6" s="24">
        <v>9</v>
      </c>
      <c r="Q6" s="24">
        <v>36</v>
      </c>
      <c r="R6" s="24">
        <v>63</v>
      </c>
      <c r="S6" s="24"/>
      <c r="T6" s="24">
        <v>1</v>
      </c>
      <c r="U6" s="24">
        <v>41</v>
      </c>
      <c r="V6" s="24">
        <v>1</v>
      </c>
      <c r="W6" s="24">
        <v>8</v>
      </c>
      <c r="X6" s="24">
        <v>41</v>
      </c>
      <c r="Y6" s="24">
        <v>4</v>
      </c>
      <c r="Z6" s="24"/>
      <c r="AA6" s="24">
        <v>22</v>
      </c>
      <c r="AB6" s="24"/>
      <c r="AC6" s="24">
        <v>10</v>
      </c>
      <c r="AD6" s="24">
        <v>16</v>
      </c>
      <c r="AE6" s="24"/>
      <c r="AF6" s="24">
        <v>4</v>
      </c>
      <c r="AG6" s="24">
        <v>12</v>
      </c>
      <c r="AH6" s="24">
        <v>24</v>
      </c>
      <c r="AI6" s="24">
        <v>45</v>
      </c>
      <c r="AJ6" s="24">
        <v>54</v>
      </c>
      <c r="AK6" s="24">
        <v>9</v>
      </c>
      <c r="AL6" s="24">
        <v>6</v>
      </c>
      <c r="AM6" s="24">
        <v>4</v>
      </c>
      <c r="AN6" s="24">
        <v>10</v>
      </c>
      <c r="AO6" s="747">
        <f t="shared" si="0"/>
        <v>907</v>
      </c>
    </row>
    <row r="7" spans="1:41" x14ac:dyDescent="0.25">
      <c r="A7" s="280" t="s">
        <v>137</v>
      </c>
      <c r="B7" s="428">
        <v>4</v>
      </c>
      <c r="C7" s="428">
        <v>1</v>
      </c>
      <c r="D7" s="428">
        <v>50</v>
      </c>
      <c r="E7" s="428">
        <v>9</v>
      </c>
      <c r="F7" s="433">
        <f t="shared" si="1"/>
        <v>64</v>
      </c>
      <c r="H7" s="279" t="s">
        <v>277</v>
      </c>
      <c r="I7" s="82">
        <v>5</v>
      </c>
      <c r="J7" s="82">
        <v>17</v>
      </c>
      <c r="K7" s="82">
        <v>18</v>
      </c>
      <c r="L7" s="82"/>
      <c r="M7" s="82">
        <v>39</v>
      </c>
      <c r="N7" s="82">
        <v>38</v>
      </c>
      <c r="O7" s="82">
        <v>10</v>
      </c>
      <c r="P7" s="82">
        <v>2</v>
      </c>
      <c r="Q7" s="82">
        <v>40</v>
      </c>
      <c r="R7" s="82">
        <v>13</v>
      </c>
      <c r="S7" s="82">
        <v>1</v>
      </c>
      <c r="T7" s="82">
        <v>2</v>
      </c>
      <c r="U7" s="82">
        <v>7</v>
      </c>
      <c r="V7" s="82">
        <v>2</v>
      </c>
      <c r="W7" s="82">
        <v>9</v>
      </c>
      <c r="X7" s="82">
        <v>10</v>
      </c>
      <c r="Y7" s="82">
        <v>5</v>
      </c>
      <c r="Z7" s="82"/>
      <c r="AA7" s="82">
        <v>8</v>
      </c>
      <c r="AB7" s="82"/>
      <c r="AC7" s="82">
        <v>10</v>
      </c>
      <c r="AD7" s="82">
        <v>12</v>
      </c>
      <c r="AE7" s="82"/>
      <c r="AF7" s="82">
        <v>2</v>
      </c>
      <c r="AG7" s="82">
        <v>14</v>
      </c>
      <c r="AH7" s="82">
        <v>15</v>
      </c>
      <c r="AI7" s="82"/>
      <c r="AJ7" s="82">
        <v>2</v>
      </c>
      <c r="AK7" s="82">
        <v>8</v>
      </c>
      <c r="AL7" s="82">
        <v>7</v>
      </c>
      <c r="AM7" s="82">
        <v>1</v>
      </c>
      <c r="AN7" s="82">
        <v>3</v>
      </c>
      <c r="AO7" s="660">
        <f t="shared" si="0"/>
        <v>300</v>
      </c>
    </row>
    <row r="8" spans="1:41" x14ac:dyDescent="0.25">
      <c r="A8" s="279" t="s">
        <v>133</v>
      </c>
      <c r="B8" s="429">
        <v>148</v>
      </c>
      <c r="C8" s="429">
        <v>18</v>
      </c>
      <c r="D8" s="429">
        <v>2144</v>
      </c>
      <c r="E8" s="429">
        <v>301</v>
      </c>
      <c r="F8" s="432">
        <f t="shared" si="1"/>
        <v>2611</v>
      </c>
      <c r="H8" s="280" t="s">
        <v>22</v>
      </c>
      <c r="I8" s="24">
        <v>26</v>
      </c>
      <c r="J8" s="24">
        <v>21</v>
      </c>
      <c r="K8" s="24">
        <v>6</v>
      </c>
      <c r="L8" s="24">
        <v>2</v>
      </c>
      <c r="M8" s="24">
        <v>48</v>
      </c>
      <c r="N8" s="24">
        <v>18</v>
      </c>
      <c r="O8" s="24">
        <v>19</v>
      </c>
      <c r="P8" s="24">
        <v>3</v>
      </c>
      <c r="Q8" s="24">
        <v>6</v>
      </c>
      <c r="R8" s="24">
        <v>19</v>
      </c>
      <c r="S8" s="24">
        <v>1</v>
      </c>
      <c r="T8" s="24"/>
      <c r="U8" s="24">
        <v>3</v>
      </c>
      <c r="V8" s="24"/>
      <c r="W8" s="24">
        <v>4</v>
      </c>
      <c r="X8" s="24">
        <v>14</v>
      </c>
      <c r="Y8" s="24">
        <v>1</v>
      </c>
      <c r="Z8" s="24"/>
      <c r="AA8" s="24">
        <v>13</v>
      </c>
      <c r="AB8" s="24"/>
      <c r="AC8" s="24">
        <v>1</v>
      </c>
      <c r="AD8" s="24">
        <v>2</v>
      </c>
      <c r="AE8" s="24"/>
      <c r="AF8" s="24">
        <v>3</v>
      </c>
      <c r="AG8" s="24">
        <v>5</v>
      </c>
      <c r="AH8" s="24">
        <v>8</v>
      </c>
      <c r="AI8" s="24">
        <v>33</v>
      </c>
      <c r="AJ8" s="24">
        <v>54</v>
      </c>
      <c r="AK8" s="24">
        <v>1</v>
      </c>
      <c r="AL8" s="24">
        <v>1</v>
      </c>
      <c r="AM8" s="24">
        <v>1</v>
      </c>
      <c r="AN8" s="24"/>
      <c r="AO8" s="747">
        <f t="shared" si="0"/>
        <v>313</v>
      </c>
    </row>
    <row r="9" spans="1:41" x14ac:dyDescent="0.25">
      <c r="A9" s="280" t="s">
        <v>147</v>
      </c>
      <c r="B9" s="428">
        <v>85</v>
      </c>
      <c r="C9" s="428">
        <v>20</v>
      </c>
      <c r="D9" s="428">
        <v>1285</v>
      </c>
      <c r="E9" s="428">
        <v>185</v>
      </c>
      <c r="F9" s="433">
        <f t="shared" si="1"/>
        <v>1575</v>
      </c>
      <c r="H9" s="279" t="s">
        <v>284</v>
      </c>
      <c r="I9" s="82">
        <v>4</v>
      </c>
      <c r="J9" s="82">
        <v>1</v>
      </c>
      <c r="K9" s="82">
        <v>14</v>
      </c>
      <c r="L9" s="82">
        <v>3</v>
      </c>
      <c r="M9" s="82">
        <v>56</v>
      </c>
      <c r="N9" s="82">
        <v>51</v>
      </c>
      <c r="O9" s="82">
        <v>40</v>
      </c>
      <c r="P9" s="82">
        <v>2</v>
      </c>
      <c r="Q9" s="82">
        <v>42</v>
      </c>
      <c r="R9" s="82">
        <v>54</v>
      </c>
      <c r="S9" s="82">
        <v>4</v>
      </c>
      <c r="T9" s="82">
        <v>9</v>
      </c>
      <c r="U9" s="82">
        <v>5</v>
      </c>
      <c r="V9" s="82"/>
      <c r="W9" s="82">
        <v>15</v>
      </c>
      <c r="X9" s="82">
        <v>7</v>
      </c>
      <c r="Y9" s="82">
        <v>6</v>
      </c>
      <c r="Z9" s="82">
        <v>3</v>
      </c>
      <c r="AA9" s="82">
        <v>59</v>
      </c>
      <c r="AB9" s="82">
        <v>1</v>
      </c>
      <c r="AC9" s="82">
        <v>22</v>
      </c>
      <c r="AD9" s="82">
        <v>1</v>
      </c>
      <c r="AE9" s="82"/>
      <c r="AF9" s="82">
        <v>5</v>
      </c>
      <c r="AG9" s="82">
        <v>22</v>
      </c>
      <c r="AH9" s="82">
        <v>20</v>
      </c>
      <c r="AI9" s="82">
        <v>30</v>
      </c>
      <c r="AJ9" s="82">
        <v>79</v>
      </c>
      <c r="AK9" s="82">
        <v>10</v>
      </c>
      <c r="AL9" s="82">
        <v>88</v>
      </c>
      <c r="AM9" s="82">
        <v>21</v>
      </c>
      <c r="AN9" s="82">
        <v>7</v>
      </c>
      <c r="AO9" s="660">
        <f t="shared" si="0"/>
        <v>681</v>
      </c>
    </row>
    <row r="10" spans="1:41" x14ac:dyDescent="0.25">
      <c r="A10" s="279" t="s">
        <v>139</v>
      </c>
      <c r="B10" s="429">
        <v>115</v>
      </c>
      <c r="C10" s="429">
        <v>6</v>
      </c>
      <c r="D10" s="429">
        <v>830</v>
      </c>
      <c r="E10" s="429">
        <v>42</v>
      </c>
      <c r="F10" s="432">
        <f t="shared" si="1"/>
        <v>993</v>
      </c>
      <c r="H10" s="280" t="s">
        <v>294</v>
      </c>
      <c r="I10" s="24">
        <v>110</v>
      </c>
      <c r="J10" s="24">
        <v>45</v>
      </c>
      <c r="K10" s="24">
        <v>74</v>
      </c>
      <c r="L10" s="24"/>
      <c r="M10" s="24">
        <v>123</v>
      </c>
      <c r="N10" s="24">
        <v>41</v>
      </c>
      <c r="O10" s="24">
        <v>17</v>
      </c>
      <c r="P10" s="24">
        <v>5</v>
      </c>
      <c r="Q10" s="24">
        <v>20</v>
      </c>
      <c r="R10" s="24">
        <v>44</v>
      </c>
      <c r="S10" s="24">
        <v>1</v>
      </c>
      <c r="T10" s="24"/>
      <c r="U10" s="24">
        <v>38</v>
      </c>
      <c r="V10" s="24">
        <v>3</v>
      </c>
      <c r="W10" s="24">
        <v>6</v>
      </c>
      <c r="X10" s="24">
        <v>30</v>
      </c>
      <c r="Y10" s="24">
        <v>2</v>
      </c>
      <c r="Z10" s="24"/>
      <c r="AA10" s="24">
        <v>30</v>
      </c>
      <c r="AB10" s="24">
        <v>1</v>
      </c>
      <c r="AC10" s="24">
        <v>9</v>
      </c>
      <c r="AD10" s="24">
        <v>3</v>
      </c>
      <c r="AE10" s="24">
        <v>1</v>
      </c>
      <c r="AF10" s="24">
        <v>2</v>
      </c>
      <c r="AG10" s="24">
        <v>9</v>
      </c>
      <c r="AH10" s="24">
        <v>18</v>
      </c>
      <c r="AI10" s="24">
        <v>30</v>
      </c>
      <c r="AJ10" s="24">
        <v>23</v>
      </c>
      <c r="AK10" s="24">
        <v>5</v>
      </c>
      <c r="AL10" s="24">
        <v>2</v>
      </c>
      <c r="AM10" s="24">
        <v>4</v>
      </c>
      <c r="AN10" s="24">
        <v>3</v>
      </c>
      <c r="AO10" s="747">
        <f t="shared" si="0"/>
        <v>699</v>
      </c>
    </row>
    <row r="11" spans="1:41" x14ac:dyDescent="0.25">
      <c r="A11" s="280" t="s">
        <v>144</v>
      </c>
      <c r="B11" s="428">
        <v>58</v>
      </c>
      <c r="C11" s="428">
        <v>12</v>
      </c>
      <c r="D11" s="428">
        <v>118</v>
      </c>
      <c r="E11" s="428">
        <v>16</v>
      </c>
      <c r="F11" s="433">
        <f t="shared" si="1"/>
        <v>204</v>
      </c>
      <c r="H11" s="279" t="s">
        <v>295</v>
      </c>
      <c r="I11" s="82">
        <v>121</v>
      </c>
      <c r="J11" s="82">
        <v>59</v>
      </c>
      <c r="K11" s="82">
        <v>55</v>
      </c>
      <c r="L11" s="82">
        <v>4</v>
      </c>
      <c r="M11" s="82">
        <v>115</v>
      </c>
      <c r="N11" s="82">
        <v>53</v>
      </c>
      <c r="O11" s="82">
        <v>65</v>
      </c>
      <c r="P11" s="82">
        <v>2</v>
      </c>
      <c r="Q11" s="82">
        <v>38</v>
      </c>
      <c r="R11" s="82">
        <v>34</v>
      </c>
      <c r="S11" s="82">
        <v>7</v>
      </c>
      <c r="T11" s="82">
        <v>4</v>
      </c>
      <c r="U11" s="82">
        <v>40</v>
      </c>
      <c r="V11" s="82">
        <v>1</v>
      </c>
      <c r="W11" s="82">
        <v>14</v>
      </c>
      <c r="X11" s="82">
        <v>38</v>
      </c>
      <c r="Y11" s="82">
        <v>4</v>
      </c>
      <c r="Z11" s="82">
        <v>2</v>
      </c>
      <c r="AA11" s="82">
        <v>25</v>
      </c>
      <c r="AB11" s="82"/>
      <c r="AC11" s="82">
        <v>14</v>
      </c>
      <c r="AD11" s="82">
        <v>5</v>
      </c>
      <c r="AE11" s="82"/>
      <c r="AF11" s="82">
        <v>8</v>
      </c>
      <c r="AG11" s="82">
        <v>20</v>
      </c>
      <c r="AH11" s="82">
        <v>14</v>
      </c>
      <c r="AI11" s="82">
        <v>54</v>
      </c>
      <c r="AJ11" s="82">
        <v>101</v>
      </c>
      <c r="AK11" s="82">
        <v>15</v>
      </c>
      <c r="AL11" s="82">
        <v>6</v>
      </c>
      <c r="AM11" s="82">
        <v>8</v>
      </c>
      <c r="AN11" s="82">
        <v>6</v>
      </c>
      <c r="AO11" s="660">
        <f t="shared" si="0"/>
        <v>932</v>
      </c>
    </row>
    <row r="12" spans="1:41" x14ac:dyDescent="0.25">
      <c r="A12" s="279" t="s">
        <v>140</v>
      </c>
      <c r="B12" s="429">
        <v>231</v>
      </c>
      <c r="C12" s="429">
        <v>9</v>
      </c>
      <c r="D12" s="429">
        <v>1246</v>
      </c>
      <c r="E12" s="429">
        <v>60</v>
      </c>
      <c r="F12" s="432">
        <f t="shared" si="1"/>
        <v>1546</v>
      </c>
      <c r="H12" s="280" t="s">
        <v>23</v>
      </c>
      <c r="I12" s="24">
        <v>2</v>
      </c>
      <c r="J12" s="24">
        <v>5</v>
      </c>
      <c r="K12" s="24">
        <v>7</v>
      </c>
      <c r="L12" s="24"/>
      <c r="M12" s="24">
        <v>14</v>
      </c>
      <c r="N12" s="24">
        <v>18</v>
      </c>
      <c r="O12" s="24">
        <v>2</v>
      </c>
      <c r="P12" s="24">
        <v>3</v>
      </c>
      <c r="Q12" s="24">
        <v>28</v>
      </c>
      <c r="R12" s="24">
        <v>4</v>
      </c>
      <c r="S12" s="24">
        <v>2</v>
      </c>
      <c r="T12" s="24">
        <v>2</v>
      </c>
      <c r="U12" s="24">
        <v>3</v>
      </c>
      <c r="V12" s="24">
        <v>1</v>
      </c>
      <c r="W12" s="24">
        <v>2</v>
      </c>
      <c r="X12" s="24">
        <v>4</v>
      </c>
      <c r="Y12" s="24">
        <v>2</v>
      </c>
      <c r="Z12" s="24">
        <v>2</v>
      </c>
      <c r="AA12" s="24">
        <v>6</v>
      </c>
      <c r="AB12" s="24"/>
      <c r="AC12" s="24">
        <v>9</v>
      </c>
      <c r="AD12" s="24"/>
      <c r="AE12" s="24"/>
      <c r="AF12" s="24">
        <v>2</v>
      </c>
      <c r="AG12" s="24">
        <v>10</v>
      </c>
      <c r="AH12" s="24">
        <v>5</v>
      </c>
      <c r="AI12" s="24"/>
      <c r="AJ12" s="24"/>
      <c r="AK12" s="24">
        <v>4</v>
      </c>
      <c r="AL12" s="24">
        <v>1</v>
      </c>
      <c r="AM12" s="24">
        <v>9</v>
      </c>
      <c r="AN12" s="24">
        <v>3</v>
      </c>
      <c r="AO12" s="747">
        <f t="shared" si="0"/>
        <v>150</v>
      </c>
    </row>
    <row r="13" spans="1:41" x14ac:dyDescent="0.25">
      <c r="A13" s="280" t="s">
        <v>143</v>
      </c>
      <c r="B13" s="428">
        <v>276</v>
      </c>
      <c r="C13" s="428">
        <v>10</v>
      </c>
      <c r="D13" s="428">
        <v>1094</v>
      </c>
      <c r="E13" s="428">
        <v>41</v>
      </c>
      <c r="F13" s="433">
        <f t="shared" si="1"/>
        <v>1421</v>
      </c>
      <c r="H13" s="279" t="s">
        <v>286</v>
      </c>
      <c r="I13" s="82">
        <v>5</v>
      </c>
      <c r="J13" s="82">
        <v>20</v>
      </c>
      <c r="K13" s="82">
        <v>59</v>
      </c>
      <c r="L13" s="82">
        <v>4</v>
      </c>
      <c r="M13" s="82">
        <v>164</v>
      </c>
      <c r="N13" s="82">
        <v>134</v>
      </c>
      <c r="O13" s="82">
        <v>44</v>
      </c>
      <c r="P13" s="82">
        <v>21</v>
      </c>
      <c r="Q13" s="82">
        <v>192</v>
      </c>
      <c r="R13" s="82">
        <v>116</v>
      </c>
      <c r="S13" s="82">
        <v>19</v>
      </c>
      <c r="T13" s="82">
        <v>9</v>
      </c>
      <c r="U13" s="82">
        <v>13</v>
      </c>
      <c r="V13" s="82">
        <v>8</v>
      </c>
      <c r="W13" s="82">
        <v>77</v>
      </c>
      <c r="X13" s="82">
        <v>17</v>
      </c>
      <c r="Y13" s="82">
        <v>13</v>
      </c>
      <c r="Z13" s="82">
        <v>7</v>
      </c>
      <c r="AA13" s="82">
        <v>73</v>
      </c>
      <c r="AB13" s="82">
        <v>4</v>
      </c>
      <c r="AC13" s="82">
        <v>57</v>
      </c>
      <c r="AD13" s="82">
        <v>12</v>
      </c>
      <c r="AE13" s="82"/>
      <c r="AF13" s="82">
        <v>13</v>
      </c>
      <c r="AG13" s="82">
        <v>61</v>
      </c>
      <c r="AH13" s="82">
        <v>56</v>
      </c>
      <c r="AI13" s="82">
        <v>9</v>
      </c>
      <c r="AJ13" s="82">
        <v>20</v>
      </c>
      <c r="AK13" s="82">
        <v>53</v>
      </c>
      <c r="AL13" s="82">
        <v>79</v>
      </c>
      <c r="AM13" s="82">
        <v>30</v>
      </c>
      <c r="AN13" s="82">
        <v>26</v>
      </c>
      <c r="AO13" s="660">
        <f t="shared" si="0"/>
        <v>1415</v>
      </c>
    </row>
    <row r="14" spans="1:41" x14ac:dyDescent="0.25">
      <c r="A14" s="279" t="s">
        <v>149</v>
      </c>
      <c r="B14" s="429">
        <v>56</v>
      </c>
      <c r="C14" s="429">
        <v>2</v>
      </c>
      <c r="D14" s="429">
        <v>101</v>
      </c>
      <c r="E14" s="429">
        <v>4</v>
      </c>
      <c r="F14" s="432">
        <f t="shared" si="1"/>
        <v>163</v>
      </c>
      <c r="H14" s="280" t="s">
        <v>285</v>
      </c>
      <c r="I14" s="24">
        <v>56</v>
      </c>
      <c r="J14" s="24">
        <v>81</v>
      </c>
      <c r="K14" s="24">
        <v>82</v>
      </c>
      <c r="L14" s="24">
        <v>8</v>
      </c>
      <c r="M14" s="24">
        <v>306</v>
      </c>
      <c r="N14" s="24">
        <v>122</v>
      </c>
      <c r="O14" s="24">
        <v>167</v>
      </c>
      <c r="P14" s="24">
        <v>13</v>
      </c>
      <c r="Q14" s="24">
        <v>102</v>
      </c>
      <c r="R14" s="24">
        <v>116</v>
      </c>
      <c r="S14" s="24">
        <v>7</v>
      </c>
      <c r="T14" s="24">
        <v>7</v>
      </c>
      <c r="U14" s="24">
        <v>48</v>
      </c>
      <c r="V14" s="24">
        <v>4</v>
      </c>
      <c r="W14" s="24">
        <v>16</v>
      </c>
      <c r="X14" s="24">
        <v>39</v>
      </c>
      <c r="Y14" s="24">
        <v>11</v>
      </c>
      <c r="Z14" s="24">
        <v>3</v>
      </c>
      <c r="AA14" s="24">
        <v>62</v>
      </c>
      <c r="AB14" s="24">
        <v>1</v>
      </c>
      <c r="AC14" s="24">
        <v>40</v>
      </c>
      <c r="AD14" s="24">
        <v>23</v>
      </c>
      <c r="AE14" s="24"/>
      <c r="AF14" s="24">
        <v>12</v>
      </c>
      <c r="AG14" s="24">
        <v>37</v>
      </c>
      <c r="AH14" s="24">
        <v>46</v>
      </c>
      <c r="AI14" s="24">
        <v>96</v>
      </c>
      <c r="AJ14" s="24">
        <v>226</v>
      </c>
      <c r="AK14" s="24">
        <v>19</v>
      </c>
      <c r="AL14" s="24">
        <v>12</v>
      </c>
      <c r="AM14" s="24">
        <v>18</v>
      </c>
      <c r="AN14" s="24">
        <v>21</v>
      </c>
      <c r="AO14" s="747">
        <f t="shared" si="0"/>
        <v>1801</v>
      </c>
    </row>
    <row r="15" spans="1:41" x14ac:dyDescent="0.25">
      <c r="A15" s="280" t="s">
        <v>153</v>
      </c>
      <c r="B15" s="428">
        <v>27</v>
      </c>
      <c r="C15" s="428">
        <v>3</v>
      </c>
      <c r="D15" s="428">
        <v>67</v>
      </c>
      <c r="E15" s="428">
        <v>6</v>
      </c>
      <c r="F15" s="433">
        <f t="shared" si="1"/>
        <v>103</v>
      </c>
      <c r="H15" s="279" t="s">
        <v>26</v>
      </c>
      <c r="I15" s="82">
        <v>9</v>
      </c>
      <c r="J15" s="82">
        <v>21</v>
      </c>
      <c r="K15" s="82">
        <v>19</v>
      </c>
      <c r="L15" s="82">
        <v>2</v>
      </c>
      <c r="M15" s="82">
        <v>76</v>
      </c>
      <c r="N15" s="82">
        <v>53</v>
      </c>
      <c r="O15" s="82">
        <v>17</v>
      </c>
      <c r="P15" s="82">
        <v>1</v>
      </c>
      <c r="Q15" s="82">
        <v>84</v>
      </c>
      <c r="R15" s="82">
        <v>14</v>
      </c>
      <c r="S15" s="82">
        <v>3</v>
      </c>
      <c r="T15" s="82">
        <v>5</v>
      </c>
      <c r="U15" s="82">
        <v>5</v>
      </c>
      <c r="V15" s="82">
        <v>12</v>
      </c>
      <c r="W15" s="82">
        <v>9</v>
      </c>
      <c r="X15" s="82">
        <v>15</v>
      </c>
      <c r="Y15" s="82">
        <v>8</v>
      </c>
      <c r="Z15" s="82">
        <v>6</v>
      </c>
      <c r="AA15" s="82">
        <v>20</v>
      </c>
      <c r="AB15" s="82">
        <v>2</v>
      </c>
      <c r="AC15" s="82">
        <v>14</v>
      </c>
      <c r="AD15" s="82">
        <v>7</v>
      </c>
      <c r="AE15" s="82"/>
      <c r="AF15" s="82">
        <v>3</v>
      </c>
      <c r="AG15" s="82">
        <v>26</v>
      </c>
      <c r="AH15" s="82">
        <v>9</v>
      </c>
      <c r="AI15" s="82">
        <v>1</v>
      </c>
      <c r="AJ15" s="82"/>
      <c r="AK15" s="82">
        <v>10</v>
      </c>
      <c r="AL15" s="82">
        <v>10</v>
      </c>
      <c r="AM15" s="82">
        <v>12</v>
      </c>
      <c r="AN15" s="82">
        <v>6</v>
      </c>
      <c r="AO15" s="660">
        <f t="shared" si="0"/>
        <v>479</v>
      </c>
    </row>
    <row r="16" spans="1:41" x14ac:dyDescent="0.25">
      <c r="A16" s="279" t="s">
        <v>129</v>
      </c>
      <c r="B16" s="429">
        <v>9</v>
      </c>
      <c r="C16" s="429">
        <v>0</v>
      </c>
      <c r="D16" s="429">
        <v>60</v>
      </c>
      <c r="E16" s="429">
        <v>2</v>
      </c>
      <c r="F16" s="432">
        <f t="shared" si="1"/>
        <v>71</v>
      </c>
      <c r="H16" s="280" t="s">
        <v>279</v>
      </c>
      <c r="I16" s="24">
        <v>48</v>
      </c>
      <c r="J16" s="24">
        <v>16</v>
      </c>
      <c r="K16" s="24">
        <v>14</v>
      </c>
      <c r="L16" s="24">
        <v>3</v>
      </c>
      <c r="M16" s="24">
        <v>57</v>
      </c>
      <c r="N16" s="24">
        <v>45</v>
      </c>
      <c r="O16" s="24">
        <v>19</v>
      </c>
      <c r="P16" s="24">
        <v>8</v>
      </c>
      <c r="Q16" s="24">
        <v>44</v>
      </c>
      <c r="R16" s="24">
        <v>41</v>
      </c>
      <c r="S16" s="24">
        <v>8</v>
      </c>
      <c r="T16" s="24">
        <v>4</v>
      </c>
      <c r="U16" s="24">
        <v>15</v>
      </c>
      <c r="V16" s="24">
        <v>4</v>
      </c>
      <c r="W16" s="24">
        <v>14</v>
      </c>
      <c r="X16" s="24">
        <v>12</v>
      </c>
      <c r="Y16" s="24">
        <v>2</v>
      </c>
      <c r="Z16" s="24">
        <v>2</v>
      </c>
      <c r="AA16" s="24">
        <v>36</v>
      </c>
      <c r="AB16" s="24"/>
      <c r="AC16" s="24">
        <v>22</v>
      </c>
      <c r="AD16" s="24">
        <v>7</v>
      </c>
      <c r="AE16" s="24"/>
      <c r="AF16" s="24">
        <v>1</v>
      </c>
      <c r="AG16" s="24">
        <v>15</v>
      </c>
      <c r="AH16" s="24">
        <v>3</v>
      </c>
      <c r="AI16" s="24">
        <v>18</v>
      </c>
      <c r="AJ16" s="24">
        <v>28</v>
      </c>
      <c r="AK16" s="24">
        <v>18</v>
      </c>
      <c r="AL16" s="24">
        <v>9</v>
      </c>
      <c r="AM16" s="24">
        <v>14</v>
      </c>
      <c r="AN16" s="24">
        <v>15</v>
      </c>
      <c r="AO16" s="747">
        <f t="shared" si="0"/>
        <v>542</v>
      </c>
    </row>
    <row r="17" spans="1:41" x14ac:dyDescent="0.25">
      <c r="A17" s="280" t="s">
        <v>145</v>
      </c>
      <c r="B17" s="428">
        <v>155</v>
      </c>
      <c r="C17" s="428">
        <v>12</v>
      </c>
      <c r="D17" s="428">
        <v>281</v>
      </c>
      <c r="E17" s="428">
        <v>26</v>
      </c>
      <c r="F17" s="433">
        <f t="shared" si="1"/>
        <v>474</v>
      </c>
      <c r="H17" s="279" t="s">
        <v>280</v>
      </c>
      <c r="I17" s="82">
        <v>65</v>
      </c>
      <c r="J17" s="82">
        <v>53</v>
      </c>
      <c r="K17" s="82">
        <v>30</v>
      </c>
      <c r="L17" s="82">
        <v>4</v>
      </c>
      <c r="M17" s="82">
        <v>110</v>
      </c>
      <c r="N17" s="82">
        <v>50</v>
      </c>
      <c r="O17" s="82">
        <v>76</v>
      </c>
      <c r="P17" s="82">
        <v>24</v>
      </c>
      <c r="Q17" s="82">
        <v>76</v>
      </c>
      <c r="R17" s="82">
        <v>131</v>
      </c>
      <c r="S17" s="82">
        <v>20</v>
      </c>
      <c r="T17" s="82">
        <v>13</v>
      </c>
      <c r="U17" s="82">
        <v>10</v>
      </c>
      <c r="V17" s="82">
        <v>6</v>
      </c>
      <c r="W17" s="82">
        <v>56</v>
      </c>
      <c r="X17" s="82">
        <v>13</v>
      </c>
      <c r="Y17" s="82">
        <v>13</v>
      </c>
      <c r="Z17" s="82"/>
      <c r="AA17" s="82">
        <v>36</v>
      </c>
      <c r="AB17" s="82">
        <v>5</v>
      </c>
      <c r="AC17" s="82">
        <v>36</v>
      </c>
      <c r="AD17" s="82">
        <v>13</v>
      </c>
      <c r="AE17" s="82"/>
      <c r="AF17" s="82">
        <v>2</v>
      </c>
      <c r="AG17" s="82">
        <v>25</v>
      </c>
      <c r="AH17" s="82">
        <v>27</v>
      </c>
      <c r="AI17" s="82">
        <v>7</v>
      </c>
      <c r="AJ17" s="82">
        <v>19</v>
      </c>
      <c r="AK17" s="82">
        <v>37</v>
      </c>
      <c r="AL17" s="82">
        <v>8</v>
      </c>
      <c r="AM17" s="82">
        <v>11</v>
      </c>
      <c r="AN17" s="82">
        <v>4</v>
      </c>
      <c r="AO17" s="660">
        <f t="shared" si="0"/>
        <v>980</v>
      </c>
    </row>
    <row r="18" spans="1:41" x14ac:dyDescent="0.25">
      <c r="A18" s="279" t="s">
        <v>132</v>
      </c>
      <c r="B18" s="429">
        <v>18</v>
      </c>
      <c r="C18" s="429">
        <v>2</v>
      </c>
      <c r="D18" s="429">
        <v>507</v>
      </c>
      <c r="E18" s="429">
        <v>28</v>
      </c>
      <c r="F18" s="432">
        <f t="shared" si="1"/>
        <v>555</v>
      </c>
      <c r="H18" s="280" t="s">
        <v>281</v>
      </c>
      <c r="I18" s="24">
        <v>18</v>
      </c>
      <c r="J18" s="24">
        <v>12</v>
      </c>
      <c r="K18" s="24">
        <v>20</v>
      </c>
      <c r="L18" s="24">
        <v>2</v>
      </c>
      <c r="M18" s="24">
        <v>44</v>
      </c>
      <c r="N18" s="24">
        <v>62</v>
      </c>
      <c r="O18" s="24">
        <v>13</v>
      </c>
      <c r="P18" s="24">
        <v>3</v>
      </c>
      <c r="Q18" s="24">
        <v>63</v>
      </c>
      <c r="R18" s="24">
        <v>51</v>
      </c>
      <c r="S18" s="24">
        <v>11</v>
      </c>
      <c r="T18" s="24">
        <v>4</v>
      </c>
      <c r="U18" s="24">
        <v>4</v>
      </c>
      <c r="V18" s="24">
        <v>3</v>
      </c>
      <c r="W18" s="24">
        <v>17</v>
      </c>
      <c r="X18" s="24">
        <v>10</v>
      </c>
      <c r="Y18" s="24">
        <v>10</v>
      </c>
      <c r="Z18" s="24"/>
      <c r="AA18" s="24">
        <v>35</v>
      </c>
      <c r="AB18" s="24">
        <v>1</v>
      </c>
      <c r="AC18" s="24">
        <v>21</v>
      </c>
      <c r="AD18" s="24">
        <v>5</v>
      </c>
      <c r="AE18" s="24"/>
      <c r="AF18" s="24">
        <v>5</v>
      </c>
      <c r="AG18" s="24">
        <v>29</v>
      </c>
      <c r="AH18" s="24">
        <v>19</v>
      </c>
      <c r="AI18" s="24">
        <v>1</v>
      </c>
      <c r="AJ18" s="24"/>
      <c r="AK18" s="24">
        <v>17</v>
      </c>
      <c r="AL18" s="24">
        <v>7</v>
      </c>
      <c r="AM18" s="24">
        <v>17</v>
      </c>
      <c r="AN18" s="24">
        <v>13</v>
      </c>
      <c r="AO18" s="747">
        <f t="shared" si="0"/>
        <v>517</v>
      </c>
    </row>
    <row r="19" spans="1:41" x14ac:dyDescent="0.25">
      <c r="A19" s="280" t="s">
        <v>128</v>
      </c>
      <c r="B19" s="428">
        <v>21</v>
      </c>
      <c r="C19" s="428">
        <v>0</v>
      </c>
      <c r="D19" s="428">
        <v>142</v>
      </c>
      <c r="E19" s="428">
        <v>1</v>
      </c>
      <c r="F19" s="433">
        <f t="shared" si="1"/>
        <v>164</v>
      </c>
      <c r="H19" s="279" t="s">
        <v>28</v>
      </c>
      <c r="I19" s="82">
        <v>132</v>
      </c>
      <c r="J19" s="82">
        <v>83</v>
      </c>
      <c r="K19" s="82">
        <v>81</v>
      </c>
      <c r="L19" s="82">
        <v>3</v>
      </c>
      <c r="M19" s="82">
        <v>197</v>
      </c>
      <c r="N19" s="82">
        <v>105</v>
      </c>
      <c r="O19" s="82">
        <v>105</v>
      </c>
      <c r="P19" s="82">
        <v>9</v>
      </c>
      <c r="Q19" s="82">
        <v>56</v>
      </c>
      <c r="R19" s="82">
        <v>95</v>
      </c>
      <c r="S19" s="82">
        <v>4</v>
      </c>
      <c r="T19" s="82">
        <v>1</v>
      </c>
      <c r="U19" s="82">
        <v>58</v>
      </c>
      <c r="V19" s="82">
        <v>2</v>
      </c>
      <c r="W19" s="82">
        <v>17</v>
      </c>
      <c r="X19" s="82">
        <v>47</v>
      </c>
      <c r="Y19" s="82">
        <v>9</v>
      </c>
      <c r="Z19" s="82">
        <v>1</v>
      </c>
      <c r="AA19" s="82">
        <v>47</v>
      </c>
      <c r="AB19" s="82"/>
      <c r="AC19" s="82">
        <v>15</v>
      </c>
      <c r="AD19" s="82">
        <v>9</v>
      </c>
      <c r="AE19" s="82"/>
      <c r="AF19" s="82">
        <v>2</v>
      </c>
      <c r="AG19" s="82">
        <v>24</v>
      </c>
      <c r="AH19" s="82">
        <v>36</v>
      </c>
      <c r="AI19" s="82">
        <v>124</v>
      </c>
      <c r="AJ19" s="82">
        <v>295</v>
      </c>
      <c r="AK19" s="82">
        <v>19</v>
      </c>
      <c r="AL19" s="82">
        <v>8</v>
      </c>
      <c r="AM19" s="82">
        <v>13</v>
      </c>
      <c r="AN19" s="82">
        <v>13</v>
      </c>
      <c r="AO19" s="660">
        <f t="shared" si="0"/>
        <v>1610</v>
      </c>
    </row>
    <row r="20" spans="1:41" x14ac:dyDescent="0.25">
      <c r="A20" s="279" t="s">
        <v>141</v>
      </c>
      <c r="B20" s="429">
        <v>3</v>
      </c>
      <c r="C20" s="429">
        <v>0</v>
      </c>
      <c r="D20" s="429">
        <v>41</v>
      </c>
      <c r="E20" s="429">
        <v>3</v>
      </c>
      <c r="F20" s="432">
        <f t="shared" si="1"/>
        <v>47</v>
      </c>
      <c r="H20" s="280" t="s">
        <v>287</v>
      </c>
      <c r="I20" s="24">
        <v>4</v>
      </c>
      <c r="J20" s="24">
        <v>6</v>
      </c>
      <c r="K20" s="24">
        <v>8</v>
      </c>
      <c r="L20" s="24"/>
      <c r="M20" s="24">
        <v>20</v>
      </c>
      <c r="N20" s="24">
        <v>11</v>
      </c>
      <c r="O20" s="24">
        <v>6</v>
      </c>
      <c r="P20" s="24">
        <v>2</v>
      </c>
      <c r="Q20" s="24">
        <v>21</v>
      </c>
      <c r="R20" s="24">
        <v>6</v>
      </c>
      <c r="S20" s="24"/>
      <c r="T20" s="24"/>
      <c r="U20" s="24"/>
      <c r="V20" s="24"/>
      <c r="W20" s="24">
        <v>8</v>
      </c>
      <c r="X20" s="24">
        <v>2</v>
      </c>
      <c r="Y20" s="24">
        <v>3</v>
      </c>
      <c r="Z20" s="24">
        <v>3</v>
      </c>
      <c r="AA20" s="24">
        <v>3</v>
      </c>
      <c r="AB20" s="24"/>
      <c r="AC20" s="24">
        <v>3</v>
      </c>
      <c r="AD20" s="24">
        <v>2</v>
      </c>
      <c r="AE20" s="24"/>
      <c r="AF20" s="24">
        <v>1</v>
      </c>
      <c r="AG20" s="24">
        <v>3</v>
      </c>
      <c r="AH20" s="24">
        <v>4</v>
      </c>
      <c r="AI20" s="24"/>
      <c r="AJ20" s="24">
        <v>4</v>
      </c>
      <c r="AK20" s="24">
        <v>9</v>
      </c>
      <c r="AL20" s="24">
        <v>19</v>
      </c>
      <c r="AM20" s="24"/>
      <c r="AN20" s="24"/>
      <c r="AO20" s="747">
        <f t="shared" si="0"/>
        <v>148</v>
      </c>
    </row>
    <row r="21" spans="1:41" x14ac:dyDescent="0.25">
      <c r="A21" s="280" t="s">
        <v>134</v>
      </c>
      <c r="B21" s="428">
        <v>56</v>
      </c>
      <c r="C21" s="428">
        <v>4</v>
      </c>
      <c r="D21" s="428">
        <v>697</v>
      </c>
      <c r="E21" s="428">
        <v>38</v>
      </c>
      <c r="F21" s="433">
        <f t="shared" si="1"/>
        <v>795</v>
      </c>
      <c r="H21" s="279" t="s">
        <v>288</v>
      </c>
      <c r="I21" s="82"/>
      <c r="J21" s="82">
        <v>1</v>
      </c>
      <c r="K21" s="82"/>
      <c r="L21" s="82"/>
      <c r="M21" s="82">
        <v>12</v>
      </c>
      <c r="N21" s="82">
        <v>13</v>
      </c>
      <c r="O21" s="82">
        <v>3</v>
      </c>
      <c r="P21" s="82">
        <v>2</v>
      </c>
      <c r="Q21" s="82">
        <v>7</v>
      </c>
      <c r="R21" s="82">
        <v>20</v>
      </c>
      <c r="S21" s="82">
        <v>3</v>
      </c>
      <c r="T21" s="82">
        <v>2</v>
      </c>
      <c r="U21" s="82"/>
      <c r="V21" s="82"/>
      <c r="W21" s="82">
        <v>6</v>
      </c>
      <c r="X21" s="82">
        <v>1</v>
      </c>
      <c r="Y21" s="82"/>
      <c r="Z21" s="82">
        <v>1</v>
      </c>
      <c r="AA21" s="82">
        <v>11</v>
      </c>
      <c r="AB21" s="82"/>
      <c r="AC21" s="82">
        <v>7</v>
      </c>
      <c r="AD21" s="82"/>
      <c r="AE21" s="82"/>
      <c r="AF21" s="82"/>
      <c r="AG21" s="82">
        <v>1</v>
      </c>
      <c r="AH21" s="82"/>
      <c r="AI21" s="82">
        <v>1</v>
      </c>
      <c r="AJ21" s="82">
        <v>3</v>
      </c>
      <c r="AK21" s="82">
        <v>3</v>
      </c>
      <c r="AL21" s="82">
        <v>3</v>
      </c>
      <c r="AM21" s="82">
        <v>9</v>
      </c>
      <c r="AN21" s="82">
        <v>5</v>
      </c>
      <c r="AO21" s="660">
        <f t="shared" si="0"/>
        <v>114</v>
      </c>
    </row>
    <row r="22" spans="1:41" x14ac:dyDescent="0.25">
      <c r="A22" s="279" t="s">
        <v>431</v>
      </c>
      <c r="B22" s="429">
        <v>1</v>
      </c>
      <c r="C22" s="429">
        <v>13</v>
      </c>
      <c r="D22" s="429">
        <v>5</v>
      </c>
      <c r="E22" s="429">
        <v>14</v>
      </c>
      <c r="F22" s="432">
        <f t="shared" si="1"/>
        <v>33</v>
      </c>
      <c r="H22" s="280" t="s">
        <v>29</v>
      </c>
      <c r="I22" s="24">
        <v>8</v>
      </c>
      <c r="J22" s="24">
        <v>10</v>
      </c>
      <c r="K22" s="24">
        <v>14</v>
      </c>
      <c r="L22" s="24">
        <v>1</v>
      </c>
      <c r="M22" s="24">
        <v>38</v>
      </c>
      <c r="N22" s="24">
        <v>37</v>
      </c>
      <c r="O22" s="24">
        <v>32</v>
      </c>
      <c r="P22" s="24">
        <v>27</v>
      </c>
      <c r="Q22" s="24">
        <v>111</v>
      </c>
      <c r="R22" s="24">
        <v>103</v>
      </c>
      <c r="S22" s="24">
        <v>29</v>
      </c>
      <c r="T22" s="24">
        <v>13</v>
      </c>
      <c r="U22" s="24">
        <v>5</v>
      </c>
      <c r="V22" s="24">
        <v>2</v>
      </c>
      <c r="W22" s="24">
        <v>67</v>
      </c>
      <c r="X22" s="24">
        <v>5</v>
      </c>
      <c r="Y22" s="24">
        <v>8</v>
      </c>
      <c r="Z22" s="24">
        <v>3</v>
      </c>
      <c r="AA22" s="24">
        <v>14</v>
      </c>
      <c r="AB22" s="24">
        <v>5</v>
      </c>
      <c r="AC22" s="24">
        <v>31</v>
      </c>
      <c r="AD22" s="24">
        <v>5</v>
      </c>
      <c r="AE22" s="24"/>
      <c r="AF22" s="24">
        <v>3</v>
      </c>
      <c r="AG22" s="24">
        <v>27</v>
      </c>
      <c r="AH22" s="24">
        <v>15</v>
      </c>
      <c r="AI22" s="24"/>
      <c r="AJ22" s="24">
        <v>2</v>
      </c>
      <c r="AK22" s="24">
        <v>35</v>
      </c>
      <c r="AL22" s="24">
        <v>16</v>
      </c>
      <c r="AM22" s="24">
        <v>10</v>
      </c>
      <c r="AN22" s="24">
        <v>4</v>
      </c>
      <c r="AO22" s="747">
        <f t="shared" si="0"/>
        <v>680</v>
      </c>
    </row>
    <row r="23" spans="1:41" x14ac:dyDescent="0.25">
      <c r="A23" s="280" t="s">
        <v>150</v>
      </c>
      <c r="B23" s="428">
        <v>78</v>
      </c>
      <c r="C23" s="428">
        <v>3</v>
      </c>
      <c r="D23" s="428">
        <v>385</v>
      </c>
      <c r="E23" s="428">
        <v>19</v>
      </c>
      <c r="F23" s="433">
        <f t="shared" si="1"/>
        <v>485</v>
      </c>
      <c r="H23" s="279" t="s">
        <v>30</v>
      </c>
      <c r="I23" s="82">
        <v>139</v>
      </c>
      <c r="J23" s="82">
        <v>69</v>
      </c>
      <c r="K23" s="82">
        <v>87</v>
      </c>
      <c r="L23" s="82">
        <v>2</v>
      </c>
      <c r="M23" s="82">
        <v>149</v>
      </c>
      <c r="N23" s="82">
        <v>52</v>
      </c>
      <c r="O23" s="82">
        <v>29</v>
      </c>
      <c r="P23" s="82">
        <v>10</v>
      </c>
      <c r="Q23" s="82">
        <v>33</v>
      </c>
      <c r="R23" s="82">
        <v>63</v>
      </c>
      <c r="S23" s="82"/>
      <c r="T23" s="82">
        <v>2</v>
      </c>
      <c r="U23" s="82">
        <v>57</v>
      </c>
      <c r="V23" s="82">
        <v>2</v>
      </c>
      <c r="W23" s="82">
        <v>7</v>
      </c>
      <c r="X23" s="82">
        <v>35</v>
      </c>
      <c r="Y23" s="82">
        <v>7</v>
      </c>
      <c r="Z23" s="82"/>
      <c r="AA23" s="82">
        <v>31</v>
      </c>
      <c r="AB23" s="82">
        <v>1</v>
      </c>
      <c r="AC23" s="82">
        <v>12</v>
      </c>
      <c r="AD23" s="82">
        <v>7</v>
      </c>
      <c r="AE23" s="82"/>
      <c r="AF23" s="82">
        <v>6</v>
      </c>
      <c r="AG23" s="82">
        <v>9</v>
      </c>
      <c r="AH23" s="82">
        <v>29</v>
      </c>
      <c r="AI23" s="82">
        <v>34</v>
      </c>
      <c r="AJ23" s="82">
        <v>27</v>
      </c>
      <c r="AK23" s="82">
        <v>9</v>
      </c>
      <c r="AL23" s="82">
        <v>2</v>
      </c>
      <c r="AM23" s="82">
        <v>4</v>
      </c>
      <c r="AN23" s="82">
        <v>8</v>
      </c>
      <c r="AO23" s="660">
        <f t="shared" si="0"/>
        <v>922</v>
      </c>
    </row>
    <row r="24" spans="1:41" x14ac:dyDescent="0.25">
      <c r="A24" s="279" t="s">
        <v>154</v>
      </c>
      <c r="B24" s="429">
        <v>21</v>
      </c>
      <c r="C24" s="429">
        <v>0</v>
      </c>
      <c r="D24" s="429">
        <v>181</v>
      </c>
      <c r="E24" s="429">
        <v>1</v>
      </c>
      <c r="F24" s="432">
        <f t="shared" si="1"/>
        <v>203</v>
      </c>
      <c r="H24" s="280" t="s">
        <v>31</v>
      </c>
      <c r="I24" s="24">
        <v>2</v>
      </c>
      <c r="J24" s="24">
        <v>6</v>
      </c>
      <c r="K24" s="24">
        <v>15</v>
      </c>
      <c r="L24" s="24"/>
      <c r="M24" s="24">
        <v>34</v>
      </c>
      <c r="N24" s="24">
        <v>30</v>
      </c>
      <c r="O24" s="24">
        <v>2</v>
      </c>
      <c r="P24" s="24">
        <v>1</v>
      </c>
      <c r="Q24" s="24">
        <v>19</v>
      </c>
      <c r="R24" s="24">
        <v>8</v>
      </c>
      <c r="S24" s="24">
        <v>1</v>
      </c>
      <c r="T24" s="24"/>
      <c r="U24" s="24">
        <v>2</v>
      </c>
      <c r="V24" s="24">
        <v>2</v>
      </c>
      <c r="W24" s="24">
        <v>10</v>
      </c>
      <c r="X24" s="24">
        <v>2</v>
      </c>
      <c r="Y24" s="24">
        <v>1</v>
      </c>
      <c r="Z24" s="24"/>
      <c r="AA24" s="24">
        <v>3</v>
      </c>
      <c r="AB24" s="24">
        <v>1</v>
      </c>
      <c r="AC24" s="24">
        <v>10</v>
      </c>
      <c r="AD24" s="24"/>
      <c r="AE24" s="24"/>
      <c r="AF24" s="24">
        <v>1</v>
      </c>
      <c r="AG24" s="24">
        <v>3</v>
      </c>
      <c r="AH24" s="24">
        <v>8</v>
      </c>
      <c r="AI24" s="24"/>
      <c r="AJ24" s="24"/>
      <c r="AK24" s="24">
        <v>8</v>
      </c>
      <c r="AL24" s="24">
        <v>4</v>
      </c>
      <c r="AM24" s="24">
        <v>7</v>
      </c>
      <c r="AN24" s="24">
        <v>3</v>
      </c>
      <c r="AO24" s="747">
        <f t="shared" si="0"/>
        <v>183</v>
      </c>
    </row>
    <row r="25" spans="1:41" x14ac:dyDescent="0.25">
      <c r="A25" s="280" t="s">
        <v>142</v>
      </c>
      <c r="B25" s="428">
        <v>0</v>
      </c>
      <c r="C25" s="428">
        <v>0</v>
      </c>
      <c r="D25" s="428">
        <v>1</v>
      </c>
      <c r="E25" s="428">
        <v>0</v>
      </c>
      <c r="F25" s="433">
        <f t="shared" si="1"/>
        <v>1</v>
      </c>
      <c r="H25" s="279" t="s">
        <v>32</v>
      </c>
      <c r="I25" s="82">
        <v>24</v>
      </c>
      <c r="J25" s="82">
        <v>10</v>
      </c>
      <c r="K25" s="82">
        <v>9</v>
      </c>
      <c r="L25" s="82">
        <v>4</v>
      </c>
      <c r="M25" s="82">
        <v>57</v>
      </c>
      <c r="N25" s="82">
        <v>9</v>
      </c>
      <c r="O25" s="82">
        <v>7</v>
      </c>
      <c r="P25" s="82"/>
      <c r="Q25" s="82">
        <v>3</v>
      </c>
      <c r="R25" s="82">
        <v>9</v>
      </c>
      <c r="S25" s="82"/>
      <c r="T25" s="82"/>
      <c r="U25" s="82">
        <v>4</v>
      </c>
      <c r="V25" s="82"/>
      <c r="W25" s="82">
        <v>3</v>
      </c>
      <c r="X25" s="82">
        <v>10</v>
      </c>
      <c r="Y25" s="82"/>
      <c r="Z25" s="82"/>
      <c r="AA25" s="82">
        <v>13</v>
      </c>
      <c r="AB25" s="82">
        <v>1</v>
      </c>
      <c r="AC25" s="82">
        <v>5</v>
      </c>
      <c r="AD25" s="82"/>
      <c r="AE25" s="82"/>
      <c r="AF25" s="82">
        <v>2</v>
      </c>
      <c r="AG25" s="82">
        <v>5</v>
      </c>
      <c r="AH25" s="82">
        <v>5</v>
      </c>
      <c r="AI25" s="82">
        <v>9</v>
      </c>
      <c r="AJ25" s="82">
        <v>10</v>
      </c>
      <c r="AK25" s="82">
        <v>2</v>
      </c>
      <c r="AL25" s="82"/>
      <c r="AM25" s="82">
        <v>5</v>
      </c>
      <c r="AN25" s="82">
        <v>1</v>
      </c>
      <c r="AO25" s="660">
        <f t="shared" si="0"/>
        <v>207</v>
      </c>
    </row>
    <row r="26" spans="1:41" x14ac:dyDescent="0.25">
      <c r="A26" s="279" t="s">
        <v>155</v>
      </c>
      <c r="B26" s="429">
        <v>6</v>
      </c>
      <c r="C26" s="429">
        <v>0</v>
      </c>
      <c r="D26" s="429">
        <v>106</v>
      </c>
      <c r="E26" s="429">
        <v>9</v>
      </c>
      <c r="F26" s="432">
        <f t="shared" si="1"/>
        <v>121</v>
      </c>
      <c r="H26" s="280" t="s">
        <v>282</v>
      </c>
      <c r="I26" s="24">
        <v>2</v>
      </c>
      <c r="J26" s="24">
        <v>5</v>
      </c>
      <c r="K26" s="24">
        <v>14</v>
      </c>
      <c r="L26" s="24">
        <v>2</v>
      </c>
      <c r="M26" s="24">
        <v>34</v>
      </c>
      <c r="N26" s="24">
        <v>21</v>
      </c>
      <c r="O26" s="24">
        <v>3</v>
      </c>
      <c r="P26" s="24">
        <v>5</v>
      </c>
      <c r="Q26" s="24">
        <v>37</v>
      </c>
      <c r="R26" s="24">
        <v>7</v>
      </c>
      <c r="S26" s="24">
        <v>1</v>
      </c>
      <c r="T26" s="24">
        <v>2</v>
      </c>
      <c r="U26" s="24"/>
      <c r="V26" s="24">
        <v>3</v>
      </c>
      <c r="W26" s="24">
        <v>9</v>
      </c>
      <c r="X26" s="24">
        <v>5</v>
      </c>
      <c r="Y26" s="24">
        <v>5</v>
      </c>
      <c r="Z26" s="24">
        <v>3</v>
      </c>
      <c r="AA26" s="24">
        <v>15</v>
      </c>
      <c r="AB26" s="24"/>
      <c r="AC26" s="24">
        <v>12</v>
      </c>
      <c r="AD26" s="24">
        <v>1</v>
      </c>
      <c r="AE26" s="24"/>
      <c r="AF26" s="24">
        <v>5</v>
      </c>
      <c r="AG26" s="24">
        <v>14</v>
      </c>
      <c r="AH26" s="24">
        <v>11</v>
      </c>
      <c r="AI26" s="24"/>
      <c r="AJ26" s="24"/>
      <c r="AK26" s="24">
        <v>10</v>
      </c>
      <c r="AL26" s="24">
        <v>13</v>
      </c>
      <c r="AM26" s="24">
        <v>7</v>
      </c>
      <c r="AN26" s="24">
        <v>4</v>
      </c>
      <c r="AO26" s="747">
        <f t="shared" si="0"/>
        <v>250</v>
      </c>
    </row>
    <row r="27" spans="1:41" x14ac:dyDescent="0.25">
      <c r="A27" s="280" t="s">
        <v>152</v>
      </c>
      <c r="B27" s="428">
        <v>53</v>
      </c>
      <c r="C27" s="428">
        <v>6</v>
      </c>
      <c r="D27" s="428">
        <v>433</v>
      </c>
      <c r="E27" s="428">
        <v>42</v>
      </c>
      <c r="F27" s="433">
        <f t="shared" si="1"/>
        <v>534</v>
      </c>
      <c r="H27" s="279" t="s">
        <v>73</v>
      </c>
      <c r="I27" s="82">
        <v>1</v>
      </c>
      <c r="J27" s="82">
        <v>1</v>
      </c>
      <c r="K27" s="82">
        <v>2</v>
      </c>
      <c r="L27" s="82"/>
      <c r="M27" s="82">
        <v>2</v>
      </c>
      <c r="N27" s="82">
        <v>1</v>
      </c>
      <c r="O27" s="82">
        <v>2</v>
      </c>
      <c r="P27" s="82"/>
      <c r="Q27" s="82"/>
      <c r="R27" s="82"/>
      <c r="S27" s="82"/>
      <c r="T27" s="82"/>
      <c r="U27" s="82"/>
      <c r="V27" s="82"/>
      <c r="W27" s="82"/>
      <c r="X27" s="82">
        <v>1</v>
      </c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660">
        <f t="shared" si="0"/>
        <v>10</v>
      </c>
    </row>
    <row r="28" spans="1:41" x14ac:dyDescent="0.25">
      <c r="A28" s="279" t="s">
        <v>130</v>
      </c>
      <c r="B28" s="429">
        <v>41</v>
      </c>
      <c r="C28" s="429">
        <v>11</v>
      </c>
      <c r="D28" s="429">
        <v>440</v>
      </c>
      <c r="E28" s="429">
        <v>55</v>
      </c>
      <c r="F28" s="432">
        <f t="shared" si="1"/>
        <v>547</v>
      </c>
      <c r="H28" s="280" t="s">
        <v>33</v>
      </c>
      <c r="I28" s="24">
        <v>269</v>
      </c>
      <c r="J28" s="24">
        <v>135</v>
      </c>
      <c r="K28" s="24">
        <v>160</v>
      </c>
      <c r="L28" s="24">
        <v>5</v>
      </c>
      <c r="M28" s="24">
        <v>296</v>
      </c>
      <c r="N28" s="24">
        <v>215</v>
      </c>
      <c r="O28" s="24">
        <v>55</v>
      </c>
      <c r="P28" s="24">
        <v>26</v>
      </c>
      <c r="Q28" s="24">
        <v>178</v>
      </c>
      <c r="R28" s="24">
        <v>177</v>
      </c>
      <c r="S28" s="24">
        <v>20</v>
      </c>
      <c r="T28" s="24">
        <v>9</v>
      </c>
      <c r="U28" s="24">
        <v>109</v>
      </c>
      <c r="V28" s="24">
        <v>5</v>
      </c>
      <c r="W28" s="24">
        <v>49</v>
      </c>
      <c r="X28" s="24">
        <v>60</v>
      </c>
      <c r="Y28" s="24">
        <v>20</v>
      </c>
      <c r="Z28" s="24">
        <v>1</v>
      </c>
      <c r="AA28" s="24">
        <v>108</v>
      </c>
      <c r="AB28" s="24">
        <v>7</v>
      </c>
      <c r="AC28" s="24">
        <v>46</v>
      </c>
      <c r="AD28" s="24">
        <v>25</v>
      </c>
      <c r="AE28" s="24"/>
      <c r="AF28" s="24">
        <v>15</v>
      </c>
      <c r="AG28" s="24">
        <v>59</v>
      </c>
      <c r="AH28" s="24">
        <v>68</v>
      </c>
      <c r="AI28" s="24">
        <v>85</v>
      </c>
      <c r="AJ28" s="24">
        <v>97</v>
      </c>
      <c r="AK28" s="24">
        <v>37</v>
      </c>
      <c r="AL28" s="24">
        <v>44</v>
      </c>
      <c r="AM28" s="24">
        <v>42</v>
      </c>
      <c r="AN28" s="24">
        <v>28</v>
      </c>
      <c r="AO28" s="747">
        <f t="shared" si="0"/>
        <v>2450</v>
      </c>
    </row>
    <row r="29" spans="1:41" ht="15.75" thickBot="1" x14ac:dyDescent="0.3">
      <c r="A29" s="280" t="s">
        <v>135</v>
      </c>
      <c r="B29" s="428">
        <v>6</v>
      </c>
      <c r="C29" s="428">
        <v>1</v>
      </c>
      <c r="D29" s="428">
        <v>658</v>
      </c>
      <c r="E29" s="428">
        <v>108</v>
      </c>
      <c r="F29" s="433">
        <f t="shared" si="1"/>
        <v>773</v>
      </c>
      <c r="H29" s="279" t="s">
        <v>34</v>
      </c>
      <c r="I29" s="82">
        <v>8</v>
      </c>
      <c r="J29" s="82">
        <v>18</v>
      </c>
      <c r="K29" s="82">
        <v>21</v>
      </c>
      <c r="L29" s="82">
        <v>2</v>
      </c>
      <c r="M29" s="82">
        <v>71</v>
      </c>
      <c r="N29" s="82">
        <v>57</v>
      </c>
      <c r="O29" s="82">
        <v>10</v>
      </c>
      <c r="P29" s="82">
        <v>5</v>
      </c>
      <c r="Q29" s="82">
        <v>85</v>
      </c>
      <c r="R29" s="82">
        <v>38</v>
      </c>
      <c r="S29" s="82">
        <v>7</v>
      </c>
      <c r="T29" s="82">
        <v>2</v>
      </c>
      <c r="U29" s="82">
        <v>9</v>
      </c>
      <c r="V29" s="82">
        <v>1</v>
      </c>
      <c r="W29" s="82">
        <v>11</v>
      </c>
      <c r="X29" s="82">
        <v>8</v>
      </c>
      <c r="Y29" s="82">
        <v>11</v>
      </c>
      <c r="Z29" s="82">
        <v>4</v>
      </c>
      <c r="AA29" s="82">
        <v>24</v>
      </c>
      <c r="AB29" s="82"/>
      <c r="AC29" s="82">
        <v>12</v>
      </c>
      <c r="AD29" s="82">
        <v>12</v>
      </c>
      <c r="AE29" s="82"/>
      <c r="AF29" s="82">
        <v>3</v>
      </c>
      <c r="AG29" s="82">
        <v>19</v>
      </c>
      <c r="AH29" s="82">
        <v>19</v>
      </c>
      <c r="AI29" s="82"/>
      <c r="AJ29" s="82">
        <v>1</v>
      </c>
      <c r="AK29" s="82">
        <v>17</v>
      </c>
      <c r="AL29" s="82">
        <v>2</v>
      </c>
      <c r="AM29" s="82">
        <v>14</v>
      </c>
      <c r="AN29" s="82">
        <v>9</v>
      </c>
      <c r="AO29" s="660">
        <f t="shared" si="0"/>
        <v>500</v>
      </c>
    </row>
    <row r="30" spans="1:41" ht="16.5" thickTop="1" thickBot="1" x14ac:dyDescent="0.3">
      <c r="A30" s="279" t="s">
        <v>136</v>
      </c>
      <c r="B30" s="429">
        <v>21</v>
      </c>
      <c r="C30" s="429">
        <v>1</v>
      </c>
      <c r="D30" s="429">
        <v>1291</v>
      </c>
      <c r="E30" s="429">
        <v>152</v>
      </c>
      <c r="F30" s="432">
        <f t="shared" si="1"/>
        <v>1465</v>
      </c>
      <c r="H30" s="541" t="s">
        <v>11</v>
      </c>
      <c r="I30" s="312">
        <f>SUM(I3:I29)</f>
        <v>1426</v>
      </c>
      <c r="J30" s="312">
        <f>SUM(J3:J29)</f>
        <v>914</v>
      </c>
      <c r="K30" s="312">
        <f>SUM(K3:K29)</f>
        <v>1030</v>
      </c>
      <c r="L30" s="312">
        <f>SUM(L3:L29)</f>
        <v>63</v>
      </c>
      <c r="M30" s="312">
        <f>SUM(M3:M29)</f>
        <v>2534</v>
      </c>
      <c r="N30" s="312">
        <f>SUM(N3:N29)</f>
        <v>1515</v>
      </c>
      <c r="O30" s="312">
        <f>SUM(O3:O29)</f>
        <v>982</v>
      </c>
      <c r="P30" s="312">
        <f>SUM(P3:P29)</f>
        <v>199</v>
      </c>
      <c r="Q30" s="312">
        <f>SUM(Q3:Q29)</f>
        <v>1493</v>
      </c>
      <c r="R30" s="312">
        <f>SUM(R3:R29)</f>
        <v>1412</v>
      </c>
      <c r="S30" s="312">
        <f>SUM(S3:S29)</f>
        <v>162</v>
      </c>
      <c r="T30" s="312">
        <f>SUM(T3:T29)</f>
        <v>100</v>
      </c>
      <c r="U30" s="312">
        <f>SUM(U3:U29)</f>
        <v>562</v>
      </c>
      <c r="V30" s="312">
        <f>SUM(V3:V29)</f>
        <v>69</v>
      </c>
      <c r="W30" s="312">
        <f>SUM(W3:W29)</f>
        <v>468</v>
      </c>
      <c r="X30" s="312">
        <f>SUM(X3:X29)</f>
        <v>504</v>
      </c>
      <c r="Y30" s="312">
        <f>SUM(Y3:Y29)</f>
        <v>158</v>
      </c>
      <c r="Z30" s="312">
        <f>SUM(Z3:Z29)</f>
        <v>47</v>
      </c>
      <c r="AA30" s="312">
        <f>SUM(AA3:AA29)</f>
        <v>785</v>
      </c>
      <c r="AB30" s="312">
        <f>SUM(AB3:AB29)</f>
        <v>33</v>
      </c>
      <c r="AC30" s="312">
        <f>SUM(AC3:AC29)</f>
        <v>478</v>
      </c>
      <c r="AD30" s="312">
        <f>SUM(AD3:AD29)</f>
        <v>193</v>
      </c>
      <c r="AE30" s="312">
        <f>SUM(AE3:AE29)</f>
        <v>1</v>
      </c>
      <c r="AF30" s="312">
        <f>SUM(AF3:AF29)</f>
        <v>117</v>
      </c>
      <c r="AG30" s="312">
        <f>SUM(AG3:AG29)</f>
        <v>522</v>
      </c>
      <c r="AH30" s="312">
        <f>SUM(AH3:AH29)</f>
        <v>534</v>
      </c>
      <c r="AI30" s="312">
        <f>SUM(AI3:AI29)</f>
        <v>755</v>
      </c>
      <c r="AJ30" s="312">
        <f>SUM(AJ3:AJ29)</f>
        <v>1453</v>
      </c>
      <c r="AK30" s="312">
        <f>SUM(AK3:AK29)</f>
        <v>393</v>
      </c>
      <c r="AL30" s="312">
        <f>SUM(AL3:AL29)</f>
        <v>374</v>
      </c>
      <c r="AM30" s="312">
        <f>SUM(AM3:AM29)</f>
        <v>289</v>
      </c>
      <c r="AN30" s="312">
        <f>SUM(AN3:AN29)</f>
        <v>227</v>
      </c>
      <c r="AO30" s="313">
        <f>SUM(AO3:AO29)</f>
        <v>19792</v>
      </c>
    </row>
    <row r="31" spans="1:41" x14ac:dyDescent="0.25">
      <c r="A31" s="280" t="s">
        <v>146</v>
      </c>
      <c r="B31" s="428">
        <v>84</v>
      </c>
      <c r="C31" s="428">
        <v>4</v>
      </c>
      <c r="D31" s="428">
        <v>301</v>
      </c>
      <c r="E31" s="428">
        <v>24</v>
      </c>
      <c r="F31" s="433">
        <f t="shared" si="1"/>
        <v>413</v>
      </c>
      <c r="H31" s="890" t="s">
        <v>505</v>
      </c>
      <c r="I31" s="890"/>
      <c r="J31" s="890"/>
      <c r="K31" s="890"/>
      <c r="L31" s="890"/>
      <c r="M31" s="890"/>
    </row>
    <row r="32" spans="1:41" x14ac:dyDescent="0.25">
      <c r="A32" s="279" t="s">
        <v>151</v>
      </c>
      <c r="B32" s="429">
        <v>35</v>
      </c>
      <c r="C32" s="429">
        <v>0</v>
      </c>
      <c r="D32" s="429">
        <v>341</v>
      </c>
      <c r="E32" s="429">
        <v>0</v>
      </c>
      <c r="F32" s="432">
        <f t="shared" si="1"/>
        <v>376</v>
      </c>
      <c r="V32" s="412"/>
    </row>
    <row r="33" spans="1:9" x14ac:dyDescent="0.25">
      <c r="A33" s="280" t="s">
        <v>148</v>
      </c>
      <c r="B33" s="428">
        <v>25</v>
      </c>
      <c r="C33" s="428">
        <v>3</v>
      </c>
      <c r="D33" s="428">
        <v>232</v>
      </c>
      <c r="E33" s="428">
        <v>31</v>
      </c>
      <c r="F33" s="433">
        <f t="shared" si="1"/>
        <v>291</v>
      </c>
    </row>
    <row r="34" spans="1:9" x14ac:dyDescent="0.25">
      <c r="A34" s="279" t="s">
        <v>138</v>
      </c>
      <c r="B34" s="429">
        <v>9</v>
      </c>
      <c r="C34" s="429">
        <v>0</v>
      </c>
      <c r="D34" s="429">
        <v>224</v>
      </c>
      <c r="E34" s="429">
        <v>3</v>
      </c>
      <c r="F34" s="432">
        <f t="shared" si="1"/>
        <v>236</v>
      </c>
      <c r="H34" s="434"/>
      <c r="I34" s="434"/>
    </row>
    <row r="35" spans="1:9" ht="15.75" thickBot="1" x14ac:dyDescent="0.3">
      <c r="A35" s="989" t="s">
        <v>410</v>
      </c>
      <c r="B35" s="990">
        <v>0</v>
      </c>
      <c r="C35" s="990">
        <v>0</v>
      </c>
      <c r="D35" s="990">
        <v>2</v>
      </c>
      <c r="E35" s="990">
        <v>0</v>
      </c>
      <c r="F35" s="991">
        <f t="shared" si="1"/>
        <v>2</v>
      </c>
    </row>
    <row r="36" spans="1:9" ht="15" customHeight="1" thickTop="1" thickBot="1" x14ac:dyDescent="0.3">
      <c r="A36" s="254" t="s">
        <v>11</v>
      </c>
      <c r="B36" s="186">
        <f>SUM(B4:B35)</f>
        <v>1785</v>
      </c>
      <c r="C36" s="186">
        <f>SUM(C4:C35)</f>
        <v>193</v>
      </c>
      <c r="D36" s="186">
        <f>SUM(D4:D35)</f>
        <v>15818</v>
      </c>
      <c r="E36" s="186">
        <f>SUM(E4:E35)</f>
        <v>1996</v>
      </c>
      <c r="F36" s="195">
        <f>SUM(F4:F35)</f>
        <v>19792</v>
      </c>
      <c r="G36" s="434"/>
    </row>
    <row r="37" spans="1:9" x14ac:dyDescent="0.25">
      <c r="A37" s="890" t="s">
        <v>505</v>
      </c>
      <c r="B37" s="890"/>
      <c r="C37" s="890"/>
      <c r="D37" s="890"/>
      <c r="E37" s="890"/>
      <c r="F37" s="890"/>
    </row>
    <row r="38" spans="1:9" x14ac:dyDescent="0.25">
      <c r="A38" s="434"/>
    </row>
  </sheetData>
  <mergeCells count="9">
    <mergeCell ref="A37:F37"/>
    <mergeCell ref="X1:AA1"/>
    <mergeCell ref="A1:F1"/>
    <mergeCell ref="H1:V1"/>
    <mergeCell ref="B2:C2"/>
    <mergeCell ref="D2:E2"/>
    <mergeCell ref="H31:M31"/>
    <mergeCell ref="A2:A3"/>
    <mergeCell ref="F2:F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O32"/>
  <sheetViews>
    <sheetView workbookViewId="0">
      <selection activeCell="N10" sqref="N10"/>
    </sheetView>
  </sheetViews>
  <sheetFormatPr defaultRowHeight="15" x14ac:dyDescent="0.25"/>
  <cols>
    <col min="1" max="1" width="33.7109375" style="2" customWidth="1"/>
    <col min="2" max="2" width="15.28515625" style="86" customWidth="1"/>
    <col min="3" max="3" width="9" style="2" customWidth="1"/>
    <col min="4" max="4" width="19" style="343" bestFit="1" customWidth="1"/>
    <col min="5" max="8" width="11.7109375" style="86" customWidth="1"/>
    <col min="9" max="9" width="13.85546875" style="86" bestFit="1" customWidth="1"/>
    <col min="10" max="10" width="3" style="2" customWidth="1"/>
    <col min="11" max="11" width="12.5703125" style="2" customWidth="1"/>
    <col min="12" max="14" width="11.7109375" style="2" customWidth="1"/>
    <col min="15" max="16384" width="9.140625" style="2"/>
  </cols>
  <sheetData>
    <row r="1" spans="1:15" ht="15" customHeight="1" thickBot="1" x14ac:dyDescent="0.3">
      <c r="A1" s="845" t="s">
        <v>570</v>
      </c>
      <c r="B1" s="845"/>
      <c r="D1" s="899" t="s">
        <v>571</v>
      </c>
      <c r="E1" s="899"/>
      <c r="F1" s="899"/>
      <c r="G1" s="899"/>
      <c r="H1" s="899"/>
      <c r="I1" s="899"/>
      <c r="K1" s="845" t="s">
        <v>572</v>
      </c>
      <c r="L1" s="845"/>
      <c r="M1" s="845"/>
      <c r="N1" s="845"/>
    </row>
    <row r="2" spans="1:15" s="22" customFormat="1" ht="15" customHeight="1" x14ac:dyDescent="0.25">
      <c r="A2" s="271"/>
      <c r="B2" s="268" t="s">
        <v>364</v>
      </c>
      <c r="C2" s="33"/>
      <c r="D2" s="992"/>
      <c r="E2" s="380" t="s">
        <v>3</v>
      </c>
      <c r="F2" s="277" t="s">
        <v>10</v>
      </c>
      <c r="G2" s="450" t="s">
        <v>11</v>
      </c>
      <c r="H2" s="376" t="s">
        <v>375</v>
      </c>
      <c r="I2" s="268" t="s">
        <v>376</v>
      </c>
      <c r="K2" s="441"/>
      <c r="L2" s="310" t="s">
        <v>3</v>
      </c>
      <c r="M2" s="309" t="s">
        <v>10</v>
      </c>
      <c r="N2" s="296" t="s">
        <v>11</v>
      </c>
    </row>
    <row r="3" spans="1:15" s="22" customFormat="1" x14ac:dyDescent="0.25">
      <c r="A3" s="451" t="s">
        <v>21</v>
      </c>
      <c r="B3" s="457">
        <v>470.6569415081043</v>
      </c>
      <c r="C3" s="28"/>
      <c r="D3" s="451" t="s">
        <v>21</v>
      </c>
      <c r="E3" s="452">
        <v>101.17668825161887</v>
      </c>
      <c r="F3" s="452">
        <v>0</v>
      </c>
      <c r="G3" s="452">
        <v>101.2</v>
      </c>
      <c r="H3" s="672">
        <f>AVERAGE(G3/B3)</f>
        <v>0.21501860713183049</v>
      </c>
      <c r="I3" s="274">
        <v>948</v>
      </c>
      <c r="K3" s="442" t="s">
        <v>370</v>
      </c>
      <c r="L3" s="437">
        <v>6819</v>
      </c>
      <c r="M3" s="438">
        <v>791</v>
      </c>
      <c r="N3" s="748">
        <f>SUM(L3:M3)</f>
        <v>7610</v>
      </c>
      <c r="O3" s="59"/>
    </row>
    <row r="4" spans="1:15" ht="15.75" thickBot="1" x14ac:dyDescent="0.3">
      <c r="A4" s="453" t="s">
        <v>276</v>
      </c>
      <c r="B4" s="458">
        <v>69.86990291262137</v>
      </c>
      <c r="C4" s="28"/>
      <c r="D4" s="453" t="s">
        <v>276</v>
      </c>
      <c r="E4" s="454">
        <v>18.683495145631067</v>
      </c>
      <c r="F4" s="454">
        <v>0</v>
      </c>
      <c r="G4" s="454">
        <v>18.7</v>
      </c>
      <c r="H4" s="673">
        <f t="shared" ref="H4:H21" si="0">AVERAGE(G4/B4)</f>
        <v>0.26764027457410439</v>
      </c>
      <c r="I4" s="275">
        <v>515</v>
      </c>
      <c r="K4" s="444" t="s">
        <v>371</v>
      </c>
      <c r="L4" s="439">
        <v>10261</v>
      </c>
      <c r="M4" s="440">
        <v>1142</v>
      </c>
      <c r="N4" s="445">
        <f>SUM(L4:M4)</f>
        <v>11403</v>
      </c>
    </row>
    <row r="5" spans="1:15" ht="16.5" thickTop="1" thickBot="1" x14ac:dyDescent="0.3">
      <c r="A5" s="451" t="s">
        <v>293</v>
      </c>
      <c r="B5" s="457">
        <v>173.13368895210999</v>
      </c>
      <c r="C5" s="28"/>
      <c r="D5" s="451" t="s">
        <v>293</v>
      </c>
      <c r="E5" s="452">
        <v>41.577524893314369</v>
      </c>
      <c r="F5" s="452">
        <v>0</v>
      </c>
      <c r="G5" s="452">
        <v>41.6</v>
      </c>
      <c r="H5" s="672">
        <f t="shared" si="0"/>
        <v>0.24027674944017891</v>
      </c>
      <c r="I5" s="274">
        <v>1406</v>
      </c>
      <c r="K5" s="254" t="s">
        <v>11</v>
      </c>
      <c r="L5" s="186">
        <f>SUM(L3:L4)</f>
        <v>17080</v>
      </c>
      <c r="M5" s="186">
        <f t="shared" ref="M5:N5" si="1">SUM(M3:M4)</f>
        <v>1933</v>
      </c>
      <c r="N5" s="195">
        <f t="shared" si="1"/>
        <v>19013</v>
      </c>
    </row>
    <row r="6" spans="1:15" x14ac:dyDescent="0.25">
      <c r="A6" s="453" t="s">
        <v>278</v>
      </c>
      <c r="B6" s="458">
        <v>343.49231391585761</v>
      </c>
      <c r="C6" s="28"/>
      <c r="D6" s="453" t="s">
        <v>278</v>
      </c>
      <c r="E6" s="454">
        <v>72.895259095920622</v>
      </c>
      <c r="F6" s="454">
        <v>0</v>
      </c>
      <c r="G6" s="454">
        <v>72.900000000000006</v>
      </c>
      <c r="H6" s="673">
        <f t="shared" si="0"/>
        <v>0.21223182309068406</v>
      </c>
      <c r="I6" s="275">
        <v>824</v>
      </c>
      <c r="K6" s="41" t="s">
        <v>504</v>
      </c>
    </row>
    <row r="7" spans="1:15" ht="15.75" thickBot="1" x14ac:dyDescent="0.3">
      <c r="A7" s="451" t="s">
        <v>277</v>
      </c>
      <c r="B7" s="457">
        <v>167.26011111111112</v>
      </c>
      <c r="C7" s="28"/>
      <c r="D7" s="451" t="s">
        <v>277</v>
      </c>
      <c r="E7" s="452">
        <v>50.446666666666665</v>
      </c>
      <c r="F7" s="452">
        <v>0</v>
      </c>
      <c r="G7" s="452">
        <v>50.4</v>
      </c>
      <c r="H7" s="672">
        <f t="shared" si="0"/>
        <v>0.30132707472924736</v>
      </c>
      <c r="I7" s="274">
        <v>300</v>
      </c>
      <c r="K7" s="845" t="s">
        <v>573</v>
      </c>
      <c r="L7" s="845"/>
      <c r="M7" s="845"/>
      <c r="N7" s="845"/>
    </row>
    <row r="8" spans="1:15" x14ac:dyDescent="0.25">
      <c r="A8" s="453" t="s">
        <v>22</v>
      </c>
      <c r="B8" s="458">
        <v>201.50033898305085</v>
      </c>
      <c r="C8" s="28"/>
      <c r="D8" s="453" t="s">
        <v>22</v>
      </c>
      <c r="E8" s="454">
        <v>71.738019169329078</v>
      </c>
      <c r="F8" s="454">
        <v>0</v>
      </c>
      <c r="G8" s="454">
        <v>71.7</v>
      </c>
      <c r="H8" s="673">
        <f t="shared" si="0"/>
        <v>0.35583066689545884</v>
      </c>
      <c r="I8" s="275">
        <v>296</v>
      </c>
      <c r="K8" s="405"/>
      <c r="L8" s="310" t="s">
        <v>3</v>
      </c>
      <c r="M8" s="309" t="s">
        <v>10</v>
      </c>
      <c r="N8" s="296" t="s">
        <v>11</v>
      </c>
    </row>
    <row r="9" spans="1:15" ht="15.75" thickBot="1" x14ac:dyDescent="0.3">
      <c r="A9" s="451" t="s">
        <v>284</v>
      </c>
      <c r="B9" s="457">
        <v>59.86275085658346</v>
      </c>
      <c r="C9" s="28"/>
      <c r="D9" s="451" t="s">
        <v>284</v>
      </c>
      <c r="E9" s="452">
        <v>27.343612334801762</v>
      </c>
      <c r="F9" s="452">
        <v>0</v>
      </c>
      <c r="G9" s="452">
        <v>27.3</v>
      </c>
      <c r="H9" s="672">
        <f t="shared" si="0"/>
        <v>0.45604319229171636</v>
      </c>
      <c r="I9" s="274">
        <v>681</v>
      </c>
      <c r="K9" s="446" t="s">
        <v>364</v>
      </c>
      <c r="L9" s="447">
        <v>198.6</v>
      </c>
      <c r="M9" s="448">
        <v>98.3</v>
      </c>
      <c r="N9" s="449">
        <v>187.3</v>
      </c>
    </row>
    <row r="10" spans="1:15" x14ac:dyDescent="0.25">
      <c r="A10" s="453" t="s">
        <v>294</v>
      </c>
      <c r="B10" s="458">
        <v>410.25235824059354</v>
      </c>
      <c r="C10" s="28"/>
      <c r="D10" s="453" t="s">
        <v>294</v>
      </c>
      <c r="E10" s="454">
        <v>76.233190271816881</v>
      </c>
      <c r="F10" s="454">
        <v>0</v>
      </c>
      <c r="G10" s="454">
        <v>76.2</v>
      </c>
      <c r="H10" s="673">
        <f t="shared" si="0"/>
        <v>0.18573933450813296</v>
      </c>
      <c r="I10" s="275">
        <v>630</v>
      </c>
      <c r="K10" s="41" t="s">
        <v>504</v>
      </c>
      <c r="L10" s="18"/>
      <c r="M10" s="18"/>
      <c r="N10" s="18"/>
    </row>
    <row r="11" spans="1:15" x14ac:dyDescent="0.25">
      <c r="A11" s="451" t="s">
        <v>295</v>
      </c>
      <c r="B11" s="457">
        <v>335.9636504253674</v>
      </c>
      <c r="C11" s="28"/>
      <c r="D11" s="451" t="s">
        <v>295</v>
      </c>
      <c r="E11" s="452">
        <v>79.220193340494092</v>
      </c>
      <c r="F11" s="452">
        <v>10</v>
      </c>
      <c r="G11" s="452">
        <v>79.099999999999994</v>
      </c>
      <c r="H11" s="672">
        <f t="shared" si="0"/>
        <v>0.23544213756414001</v>
      </c>
      <c r="I11" s="274">
        <v>864</v>
      </c>
    </row>
    <row r="12" spans="1:15" x14ac:dyDescent="0.25">
      <c r="A12" s="453" t="s">
        <v>23</v>
      </c>
      <c r="B12" s="458">
        <v>83.566666666666663</v>
      </c>
      <c r="C12" s="28"/>
      <c r="D12" s="453" t="s">
        <v>23</v>
      </c>
      <c r="E12" s="454">
        <v>28.06</v>
      </c>
      <c r="F12" s="454">
        <v>0</v>
      </c>
      <c r="G12" s="454">
        <v>28.1</v>
      </c>
      <c r="H12" s="673">
        <f t="shared" si="0"/>
        <v>0.33625847626645394</v>
      </c>
      <c r="I12" s="275">
        <v>150</v>
      </c>
    </row>
    <row r="13" spans="1:15" x14ac:dyDescent="0.25">
      <c r="A13" s="451" t="s">
        <v>286</v>
      </c>
      <c r="B13" s="457">
        <v>80.732626619552406</v>
      </c>
      <c r="C13" s="28"/>
      <c r="D13" s="451" t="s">
        <v>286</v>
      </c>
      <c r="E13" s="452">
        <v>33.658097686375321</v>
      </c>
      <c r="F13" s="452">
        <v>21.600806451612904</v>
      </c>
      <c r="G13" s="452">
        <v>31.5</v>
      </c>
      <c r="H13" s="672">
        <f t="shared" si="0"/>
        <v>0.39017682588777686</v>
      </c>
      <c r="I13" s="274">
        <v>1415</v>
      </c>
    </row>
    <row r="14" spans="1:15" x14ac:dyDescent="0.25">
      <c r="A14" s="453" t="s">
        <v>285</v>
      </c>
      <c r="B14" s="458">
        <v>182.47116564417178</v>
      </c>
      <c r="C14" s="28"/>
      <c r="D14" s="453" t="s">
        <v>285</v>
      </c>
      <c r="E14" s="454">
        <v>36.12215435868962</v>
      </c>
      <c r="F14" s="454">
        <v>0</v>
      </c>
      <c r="G14" s="454">
        <v>36.1</v>
      </c>
      <c r="H14" s="673">
        <f t="shared" si="0"/>
        <v>0.19783947711715105</v>
      </c>
      <c r="I14" s="275">
        <v>1793</v>
      </c>
    </row>
    <row r="15" spans="1:15" x14ac:dyDescent="0.25">
      <c r="A15" s="451" t="s">
        <v>26</v>
      </c>
      <c r="B15" s="457">
        <v>101.24850382741823</v>
      </c>
      <c r="C15" s="28"/>
      <c r="D15" s="451" t="s">
        <v>26</v>
      </c>
      <c r="E15" s="452">
        <v>35.006263048016699</v>
      </c>
      <c r="F15" s="452">
        <v>0</v>
      </c>
      <c r="G15" s="452">
        <v>35</v>
      </c>
      <c r="H15" s="672">
        <f t="shared" si="0"/>
        <v>0.34568412052447489</v>
      </c>
      <c r="I15" s="274">
        <v>479</v>
      </c>
    </row>
    <row r="16" spans="1:15" x14ac:dyDescent="0.25">
      <c r="A16" s="453" t="s">
        <v>279</v>
      </c>
      <c r="B16" s="458">
        <v>170.5693203883495</v>
      </c>
      <c r="C16" s="28"/>
      <c r="D16" s="453" t="s">
        <v>279</v>
      </c>
      <c r="E16" s="454">
        <v>35.67837338262477</v>
      </c>
      <c r="F16" s="454">
        <v>200</v>
      </c>
      <c r="G16" s="454">
        <v>36</v>
      </c>
      <c r="H16" s="673">
        <f t="shared" si="0"/>
        <v>0.21105788495865363</v>
      </c>
      <c r="I16" s="275">
        <v>517</v>
      </c>
    </row>
    <row r="17" spans="1:9" x14ac:dyDescent="0.25">
      <c r="A17" s="451" t="s">
        <v>280</v>
      </c>
      <c r="B17" s="457">
        <v>156.04347517730497</v>
      </c>
      <c r="C17" s="28"/>
      <c r="D17" s="451" t="s">
        <v>280</v>
      </c>
      <c r="E17" s="452">
        <v>0</v>
      </c>
      <c r="F17" s="452">
        <v>31.538775510204083</v>
      </c>
      <c r="G17" s="452">
        <v>31.5</v>
      </c>
      <c r="H17" s="672">
        <f t="shared" si="0"/>
        <v>0.20186681925795366</v>
      </c>
      <c r="I17" s="274">
        <v>941</v>
      </c>
    </row>
    <row r="18" spans="1:9" x14ac:dyDescent="0.25">
      <c r="A18" s="453" t="s">
        <v>281</v>
      </c>
      <c r="B18" s="458">
        <v>81.115239948119324</v>
      </c>
      <c r="C18" s="28"/>
      <c r="D18" s="453" t="s">
        <v>281</v>
      </c>
      <c r="E18" s="454">
        <v>29.294003868471954</v>
      </c>
      <c r="F18" s="454">
        <v>0</v>
      </c>
      <c r="G18" s="454">
        <v>29.3</v>
      </c>
      <c r="H18" s="673">
        <f t="shared" si="0"/>
        <v>0.36121448964140468</v>
      </c>
      <c r="I18" s="275">
        <v>514</v>
      </c>
    </row>
    <row r="19" spans="1:9" x14ac:dyDescent="0.25">
      <c r="A19" s="451" t="s">
        <v>28</v>
      </c>
      <c r="B19" s="457">
        <v>342.67409100805577</v>
      </c>
      <c r="C19" s="28"/>
      <c r="D19" s="451" t="s">
        <v>28</v>
      </c>
      <c r="E19" s="452">
        <v>69.162732919254665</v>
      </c>
      <c r="F19" s="452">
        <v>0</v>
      </c>
      <c r="G19" s="452">
        <v>69.2</v>
      </c>
      <c r="H19" s="672">
        <f t="shared" si="0"/>
        <v>0.20194114996097914</v>
      </c>
      <c r="I19" s="274">
        <v>1532</v>
      </c>
    </row>
    <row r="20" spans="1:9" x14ac:dyDescent="0.25">
      <c r="A20" s="453" t="s">
        <v>287</v>
      </c>
      <c r="B20" s="458">
        <v>124.62162162162163</v>
      </c>
      <c r="C20" s="28"/>
      <c r="D20" s="453" t="s">
        <v>287</v>
      </c>
      <c r="E20" s="454">
        <v>65.106557377049185</v>
      </c>
      <c r="F20" s="454">
        <v>52.42307692307692</v>
      </c>
      <c r="G20" s="454">
        <v>62.9</v>
      </c>
      <c r="H20" s="673">
        <f t="shared" si="0"/>
        <v>0.50472782476686184</v>
      </c>
      <c r="I20" s="275">
        <v>148</v>
      </c>
    </row>
    <row r="21" spans="1:9" x14ac:dyDescent="0.25">
      <c r="A21" s="451" t="s">
        <v>288</v>
      </c>
      <c r="B21" s="457">
        <v>53.423423423423422</v>
      </c>
      <c r="C21" s="28"/>
      <c r="D21" s="451" t="s">
        <v>288</v>
      </c>
      <c r="E21" s="452">
        <v>7.125</v>
      </c>
      <c r="F21" s="452">
        <v>1.5476190476190477</v>
      </c>
      <c r="G21" s="452">
        <v>5.0999999999999996</v>
      </c>
      <c r="H21" s="672">
        <f t="shared" si="0"/>
        <v>9.5463743676222595E-2</v>
      </c>
      <c r="I21" s="274">
        <v>114</v>
      </c>
    </row>
    <row r="22" spans="1:9" x14ac:dyDescent="0.25">
      <c r="A22" s="451" t="s">
        <v>29</v>
      </c>
      <c r="B22" s="457">
        <v>74.488872403560833</v>
      </c>
      <c r="C22" s="28"/>
      <c r="D22" s="451" t="s">
        <v>29</v>
      </c>
      <c r="E22" s="452">
        <v>0</v>
      </c>
      <c r="F22" s="452">
        <v>16.395588235294117</v>
      </c>
      <c r="G22" s="452">
        <v>16.399999999999999</v>
      </c>
      <c r="H22" s="672">
        <f t="shared" ref="H22:H28" si="2">AVERAGE(G22/B22)</f>
        <v>0.22016711316489226</v>
      </c>
      <c r="I22" s="274">
        <v>674</v>
      </c>
    </row>
    <row r="23" spans="1:9" x14ac:dyDescent="0.25">
      <c r="A23" s="453" t="s">
        <v>30</v>
      </c>
      <c r="B23" s="458">
        <v>405.22835523695738</v>
      </c>
      <c r="C23" s="28"/>
      <c r="D23" s="453" t="s">
        <v>30</v>
      </c>
      <c r="E23" s="454">
        <v>80.658351409978309</v>
      </c>
      <c r="F23" s="454">
        <v>0</v>
      </c>
      <c r="G23" s="454">
        <v>80.7</v>
      </c>
      <c r="H23" s="673">
        <f t="shared" si="2"/>
        <v>0.19914697221227437</v>
      </c>
      <c r="I23" s="275">
        <v>838</v>
      </c>
    </row>
    <row r="24" spans="1:9" x14ac:dyDescent="0.25">
      <c r="A24" s="451" t="s">
        <v>31</v>
      </c>
      <c r="B24" s="457">
        <v>88.3528233151184</v>
      </c>
      <c r="C24" s="28"/>
      <c r="D24" s="451" t="s">
        <v>31</v>
      </c>
      <c r="E24" s="452">
        <v>29.016393442622952</v>
      </c>
      <c r="F24" s="452">
        <v>0</v>
      </c>
      <c r="G24" s="452">
        <v>29</v>
      </c>
      <c r="H24" s="672">
        <f t="shared" si="2"/>
        <v>0.32822946581535778</v>
      </c>
      <c r="I24" s="274">
        <v>183</v>
      </c>
    </row>
    <row r="25" spans="1:9" x14ac:dyDescent="0.25">
      <c r="A25" s="453" t="s">
        <v>32</v>
      </c>
      <c r="B25" s="458">
        <v>184.25257731958763</v>
      </c>
      <c r="C25" s="28"/>
      <c r="D25" s="453" t="s">
        <v>32</v>
      </c>
      <c r="E25" s="454">
        <v>73.748792270531396</v>
      </c>
      <c r="F25" s="454">
        <v>0</v>
      </c>
      <c r="G25" s="454">
        <v>73.7</v>
      </c>
      <c r="H25" s="673">
        <f t="shared" si="2"/>
        <v>0.39999440481186183</v>
      </c>
      <c r="I25" s="275">
        <v>194</v>
      </c>
    </row>
    <row r="26" spans="1:9" x14ac:dyDescent="0.25">
      <c r="A26" s="451" t="s">
        <v>282</v>
      </c>
      <c r="B26" s="457">
        <v>81.2</v>
      </c>
      <c r="C26" s="28"/>
      <c r="D26" s="451" t="s">
        <v>282</v>
      </c>
      <c r="E26" s="452">
        <v>23.728000000000002</v>
      </c>
      <c r="F26" s="452">
        <v>0</v>
      </c>
      <c r="G26" s="452">
        <v>23.7</v>
      </c>
      <c r="H26" s="672">
        <f t="shared" si="2"/>
        <v>0.29187192118226601</v>
      </c>
      <c r="I26" s="274">
        <v>250</v>
      </c>
    </row>
    <row r="27" spans="1:9" x14ac:dyDescent="0.25">
      <c r="A27" s="453" t="s">
        <v>73</v>
      </c>
      <c r="B27" s="458">
        <v>169.8</v>
      </c>
      <c r="C27" s="28"/>
      <c r="D27" s="453" t="s">
        <v>73</v>
      </c>
      <c r="E27" s="454">
        <v>17.399999999999999</v>
      </c>
      <c r="F27" s="454">
        <v>0</v>
      </c>
      <c r="G27" s="454">
        <v>17.399999999999999</v>
      </c>
      <c r="H27" s="673">
        <f t="shared" si="2"/>
        <v>0.10247349823321553</v>
      </c>
      <c r="I27" s="275">
        <v>10</v>
      </c>
    </row>
    <row r="28" spans="1:9" x14ac:dyDescent="0.25">
      <c r="A28" s="451" t="s">
        <v>33</v>
      </c>
      <c r="B28" s="457">
        <v>299.93520615563295</v>
      </c>
      <c r="C28" s="28"/>
      <c r="D28" s="451" t="s">
        <v>33</v>
      </c>
      <c r="E28" s="452">
        <v>64.082448979591831</v>
      </c>
      <c r="F28" s="452">
        <v>0</v>
      </c>
      <c r="G28" s="452">
        <v>64.099999999999994</v>
      </c>
      <c r="H28" s="672">
        <f t="shared" si="2"/>
        <v>0.21371282425157931</v>
      </c>
      <c r="I28" s="274">
        <v>2297</v>
      </c>
    </row>
    <row r="29" spans="1:9" x14ac:dyDescent="0.25">
      <c r="A29" s="453" t="s">
        <v>34</v>
      </c>
      <c r="B29" s="458">
        <v>122.09200000000001</v>
      </c>
      <c r="C29" s="28"/>
      <c r="D29" s="453" t="s">
        <v>34</v>
      </c>
      <c r="E29" s="454">
        <v>34.347999999999999</v>
      </c>
      <c r="F29" s="454">
        <v>0</v>
      </c>
      <c r="G29" s="454">
        <v>34.299999999999997</v>
      </c>
      <c r="H29" s="673">
        <f>AVERAGE(G29/B29)</f>
        <v>0.28093568784195522</v>
      </c>
      <c r="I29" s="275">
        <v>500</v>
      </c>
    </row>
    <row r="30" spans="1:9" ht="15.75" thickBot="1" x14ac:dyDescent="0.3">
      <c r="A30" s="455" t="s">
        <v>11</v>
      </c>
      <c r="B30" s="459">
        <v>223.5</v>
      </c>
      <c r="C30" s="435"/>
      <c r="D30" s="455" t="s">
        <v>11</v>
      </c>
      <c r="E30" s="456">
        <v>55.1</v>
      </c>
      <c r="F30" s="456">
        <v>24.8</v>
      </c>
      <c r="G30" s="456">
        <v>52.1</v>
      </c>
      <c r="H30" s="674">
        <f>AVERAGE(G30/B30)</f>
        <v>0.23310961968680091</v>
      </c>
      <c r="I30" s="256">
        <f>SUM(I3:I29)</f>
        <v>19013</v>
      </c>
    </row>
    <row r="31" spans="1:9" x14ac:dyDescent="0.25">
      <c r="A31" s="41" t="s">
        <v>504</v>
      </c>
      <c r="C31" s="436"/>
    </row>
    <row r="32" spans="1:9" x14ac:dyDescent="0.25">
      <c r="A32" s="58"/>
    </row>
  </sheetData>
  <mergeCells count="4">
    <mergeCell ref="K7:N7"/>
    <mergeCell ref="A1:B1"/>
    <mergeCell ref="K1:N1"/>
    <mergeCell ref="D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AI39"/>
  <sheetViews>
    <sheetView topLeftCell="A16" workbookViewId="0">
      <selection activeCell="J42" sqref="J42"/>
    </sheetView>
  </sheetViews>
  <sheetFormatPr defaultRowHeight="15" x14ac:dyDescent="0.25"/>
  <cols>
    <col min="1" max="6" width="11.7109375" style="2" customWidth="1"/>
    <col min="7" max="7" width="11.7109375" style="343" customWidth="1"/>
    <col min="8" max="13" width="11.7109375" style="2" customWidth="1"/>
    <col min="14" max="14" width="11.7109375" style="343" customWidth="1"/>
    <col min="15" max="15" width="11.7109375" style="351" customWidth="1"/>
    <col min="16" max="20" width="11.7109375" style="2" customWidth="1"/>
    <col min="21" max="21" width="11.7109375" style="343" customWidth="1"/>
    <col min="22" max="27" width="11.7109375" style="2" customWidth="1"/>
    <col min="28" max="28" width="6.7109375" style="2" customWidth="1"/>
    <col min="29" max="16384" width="9.140625" style="2"/>
  </cols>
  <sheetData>
    <row r="1" spans="1:34" ht="21" x14ac:dyDescent="0.35">
      <c r="A1" s="825" t="s">
        <v>582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S1" s="825"/>
      <c r="T1" s="825"/>
      <c r="U1" s="61"/>
      <c r="V1" s="61"/>
      <c r="W1" s="61"/>
      <c r="X1" s="61"/>
    </row>
    <row r="2" spans="1:34" x14ac:dyDescent="0.25">
      <c r="A2" s="904"/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904"/>
      <c r="X2" s="904"/>
    </row>
    <row r="3" spans="1:34" ht="15.75" thickBot="1" x14ac:dyDescent="0.3">
      <c r="A3" s="903" t="s">
        <v>254</v>
      </c>
      <c r="B3" s="903"/>
      <c r="C3" s="903"/>
      <c r="D3" s="903"/>
      <c r="E3" s="903"/>
      <c r="F3" s="903"/>
      <c r="G3" s="338"/>
      <c r="H3" s="903" t="s">
        <v>255</v>
      </c>
      <c r="I3" s="903"/>
      <c r="J3" s="903"/>
      <c r="K3" s="903"/>
      <c r="L3" s="903"/>
      <c r="M3" s="903"/>
      <c r="N3" s="338"/>
      <c r="O3" s="903" t="s">
        <v>256</v>
      </c>
      <c r="P3" s="903"/>
      <c r="Q3" s="903"/>
      <c r="R3" s="903"/>
      <c r="S3" s="903"/>
      <c r="T3" s="903"/>
      <c r="U3" s="338"/>
    </row>
    <row r="4" spans="1:34" x14ac:dyDescent="0.25">
      <c r="A4" s="257"/>
      <c r="B4" s="246" t="s">
        <v>156</v>
      </c>
      <c r="C4" s="246" t="s">
        <v>157</v>
      </c>
      <c r="D4" s="246" t="s">
        <v>158</v>
      </c>
      <c r="E4" s="246" t="s">
        <v>159</v>
      </c>
      <c r="F4" s="247" t="s">
        <v>160</v>
      </c>
      <c r="G4" s="337"/>
      <c r="H4" s="257"/>
      <c r="I4" s="246" t="s">
        <v>156</v>
      </c>
      <c r="J4" s="246" t="s">
        <v>157</v>
      </c>
      <c r="K4" s="246" t="s">
        <v>158</v>
      </c>
      <c r="L4" s="246" t="s">
        <v>159</v>
      </c>
      <c r="M4" s="247" t="s">
        <v>160</v>
      </c>
      <c r="N4" s="337"/>
      <c r="O4" s="257"/>
      <c r="P4" s="246" t="s">
        <v>156</v>
      </c>
      <c r="Q4" s="246" t="s">
        <v>157</v>
      </c>
      <c r="R4" s="246" t="s">
        <v>158</v>
      </c>
      <c r="S4" s="246" t="s">
        <v>159</v>
      </c>
      <c r="T4" s="247" t="s">
        <v>160</v>
      </c>
      <c r="U4" s="337"/>
    </row>
    <row r="5" spans="1:34" x14ac:dyDescent="0.25">
      <c r="A5" s="258" t="s">
        <v>3</v>
      </c>
      <c r="B5" s="249">
        <v>5128</v>
      </c>
      <c r="C5" s="249">
        <v>7691</v>
      </c>
      <c r="D5" s="249">
        <v>4099</v>
      </c>
      <c r="E5" s="249">
        <v>784</v>
      </c>
      <c r="F5" s="250">
        <v>35</v>
      </c>
      <c r="G5" s="18"/>
      <c r="H5" s="258" t="s">
        <v>3</v>
      </c>
      <c r="I5" s="249">
        <v>2663</v>
      </c>
      <c r="J5" s="249">
        <v>9736</v>
      </c>
      <c r="K5" s="249">
        <v>5234</v>
      </c>
      <c r="L5" s="249">
        <v>140</v>
      </c>
      <c r="M5" s="250">
        <v>1</v>
      </c>
      <c r="N5" s="18"/>
      <c r="O5" s="258" t="s">
        <v>3</v>
      </c>
      <c r="P5" s="249">
        <v>2912</v>
      </c>
      <c r="Q5" s="249">
        <v>1747</v>
      </c>
      <c r="R5" s="249">
        <v>5676</v>
      </c>
      <c r="S5" s="249">
        <v>3657</v>
      </c>
      <c r="T5" s="250">
        <v>3415</v>
      </c>
      <c r="U5" s="18"/>
      <c r="AC5" s="65"/>
      <c r="AD5" s="65"/>
      <c r="AE5" s="65"/>
      <c r="AF5" s="65"/>
      <c r="AG5" s="65"/>
    </row>
    <row r="6" spans="1:34" x14ac:dyDescent="0.25">
      <c r="A6" s="258"/>
      <c r="B6" s="259">
        <v>0.28911315329537124</v>
      </c>
      <c r="C6" s="259">
        <v>0.4336133506229915</v>
      </c>
      <c r="D6" s="259">
        <v>0.23109883294807465</v>
      </c>
      <c r="E6" s="259">
        <v>4.4201386931273609E-2</v>
      </c>
      <c r="F6" s="260">
        <v>1.9732762022890006E-3</v>
      </c>
      <c r="G6" s="70"/>
      <c r="H6" s="258"/>
      <c r="I6" s="259">
        <v>0.15</v>
      </c>
      <c r="J6" s="259">
        <v>0.55000000000000004</v>
      </c>
      <c r="K6" s="259">
        <v>0.28999999999999998</v>
      </c>
      <c r="L6" s="259">
        <v>9.2382679664475172E-3</v>
      </c>
      <c r="M6" s="260">
        <v>0</v>
      </c>
      <c r="N6" s="70"/>
      <c r="O6" s="258"/>
      <c r="P6" s="259">
        <v>0.17</v>
      </c>
      <c r="Q6" s="259">
        <v>0.1</v>
      </c>
      <c r="R6" s="259">
        <v>0.33</v>
      </c>
      <c r="S6" s="259">
        <v>0.21</v>
      </c>
      <c r="T6" s="260">
        <v>0.2</v>
      </c>
      <c r="U6" s="70"/>
      <c r="AC6" s="66"/>
      <c r="AD6" s="66"/>
      <c r="AE6" s="66"/>
      <c r="AF6" s="66"/>
      <c r="AG6" s="66"/>
    </row>
    <row r="7" spans="1:34" x14ac:dyDescent="0.25">
      <c r="A7" s="261" t="s">
        <v>10</v>
      </c>
      <c r="B7" s="252">
        <v>472</v>
      </c>
      <c r="C7" s="252">
        <v>498</v>
      </c>
      <c r="D7" s="252">
        <v>883</v>
      </c>
      <c r="E7" s="252">
        <v>97</v>
      </c>
      <c r="F7" s="253">
        <v>1</v>
      </c>
      <c r="G7" s="18"/>
      <c r="H7" s="261" t="s">
        <v>10</v>
      </c>
      <c r="I7" s="252">
        <v>105</v>
      </c>
      <c r="J7" s="252">
        <v>314</v>
      </c>
      <c r="K7" s="252">
        <v>1520</v>
      </c>
      <c r="L7" s="252">
        <v>18</v>
      </c>
      <c r="M7" s="253">
        <v>0</v>
      </c>
      <c r="N7" s="18"/>
      <c r="O7" s="261" t="s">
        <v>10</v>
      </c>
      <c r="P7" s="252">
        <v>258</v>
      </c>
      <c r="Q7" s="252">
        <v>162</v>
      </c>
      <c r="R7" s="252">
        <v>468</v>
      </c>
      <c r="S7" s="252">
        <v>532</v>
      </c>
      <c r="T7" s="253">
        <v>528</v>
      </c>
      <c r="U7" s="18"/>
    </row>
    <row r="8" spans="1:34" x14ac:dyDescent="0.25">
      <c r="A8" s="261"/>
      <c r="B8" s="259">
        <v>0.24192721681189133</v>
      </c>
      <c r="C8" s="259">
        <v>0.25525371604305486</v>
      </c>
      <c r="D8" s="259">
        <v>0.45258841619682216</v>
      </c>
      <c r="E8" s="259">
        <v>4.9718093285494619E-2</v>
      </c>
      <c r="F8" s="260">
        <v>5.1255766273705791E-4</v>
      </c>
      <c r="G8" s="70"/>
      <c r="H8" s="261"/>
      <c r="I8" s="259">
        <v>0.05</v>
      </c>
      <c r="J8" s="259">
        <v>0.16</v>
      </c>
      <c r="K8" s="259">
        <v>0.78</v>
      </c>
      <c r="L8" s="259">
        <v>0.01</v>
      </c>
      <c r="M8" s="260">
        <v>0</v>
      </c>
      <c r="N8" s="70"/>
      <c r="O8" s="261"/>
      <c r="P8" s="259">
        <v>0.13</v>
      </c>
      <c r="Q8" s="259">
        <v>0.08</v>
      </c>
      <c r="R8" s="259">
        <v>0.24</v>
      </c>
      <c r="S8" s="259">
        <v>0.27</v>
      </c>
      <c r="T8" s="260">
        <v>0.27</v>
      </c>
      <c r="U8" s="70"/>
    </row>
    <row r="9" spans="1:34" x14ac:dyDescent="0.25">
      <c r="A9" s="262" t="s">
        <v>11</v>
      </c>
      <c r="B9" s="196">
        <v>5600</v>
      </c>
      <c r="C9" s="196">
        <v>8189</v>
      </c>
      <c r="D9" s="196">
        <v>4982</v>
      </c>
      <c r="E9" s="196">
        <v>881</v>
      </c>
      <c r="F9" s="263">
        <v>36</v>
      </c>
      <c r="G9" s="18"/>
      <c r="H9" s="262" t="s">
        <v>11</v>
      </c>
      <c r="I9" s="196">
        <v>2768</v>
      </c>
      <c r="J9" s="196">
        <v>10050</v>
      </c>
      <c r="K9" s="196">
        <v>6754</v>
      </c>
      <c r="L9" s="196">
        <v>158</v>
      </c>
      <c r="M9" s="263">
        <v>1</v>
      </c>
      <c r="N9" s="18"/>
      <c r="O9" s="262" t="s">
        <v>11</v>
      </c>
      <c r="P9" s="196">
        <v>3170</v>
      </c>
      <c r="Q9" s="196">
        <v>1909</v>
      </c>
      <c r="R9" s="196">
        <v>6144</v>
      </c>
      <c r="S9" s="196">
        <v>4189</v>
      </c>
      <c r="T9" s="263">
        <v>3943</v>
      </c>
      <c r="U9" s="18"/>
    </row>
    <row r="10" spans="1:34" ht="15.75" thickBot="1" x14ac:dyDescent="0.3">
      <c r="A10" s="264"/>
      <c r="B10" s="265">
        <v>0.28443722064201543</v>
      </c>
      <c r="C10" s="265">
        <v>0.41593864282811865</v>
      </c>
      <c r="D10" s="265">
        <v>0.25304754164973586</v>
      </c>
      <c r="E10" s="265">
        <v>4.4748069890288504E-2</v>
      </c>
      <c r="F10" s="266">
        <v>1.8285249898415277E-3</v>
      </c>
      <c r="G10" s="70"/>
      <c r="H10" s="264"/>
      <c r="I10" s="265">
        <v>0.14000000000000001</v>
      </c>
      <c r="J10" s="265">
        <v>0.51</v>
      </c>
      <c r="K10" s="265">
        <v>0.34</v>
      </c>
      <c r="L10" s="265">
        <v>0.01</v>
      </c>
      <c r="M10" s="266">
        <v>0</v>
      </c>
      <c r="N10" s="70"/>
      <c r="O10" s="264"/>
      <c r="P10" s="265">
        <v>0.16</v>
      </c>
      <c r="Q10" s="265">
        <v>0.1</v>
      </c>
      <c r="R10" s="265">
        <v>0.32</v>
      </c>
      <c r="S10" s="265">
        <v>0.22</v>
      </c>
      <c r="T10" s="266">
        <v>0.2</v>
      </c>
      <c r="U10" s="70"/>
    </row>
    <row r="11" spans="1:34" x14ac:dyDescent="0.25">
      <c r="A11" s="341"/>
      <c r="B11" s="35"/>
      <c r="C11" s="18"/>
      <c r="D11" s="18"/>
      <c r="E11" s="18"/>
      <c r="F11" s="18"/>
      <c r="G11" s="18"/>
      <c r="H11" s="18"/>
      <c r="I11" s="38"/>
      <c r="J11" s="35"/>
      <c r="K11" s="19"/>
      <c r="L11" s="19"/>
      <c r="M11" s="19"/>
      <c r="N11" s="19"/>
      <c r="O11" s="462"/>
      <c r="W11" s="18"/>
      <c r="X11" s="18"/>
      <c r="Y11" s="18"/>
      <c r="Z11" s="18"/>
      <c r="AA11" s="18"/>
    </row>
    <row r="12" spans="1:34" ht="15.75" thickBot="1" x14ac:dyDescent="0.3">
      <c r="A12" s="903" t="s">
        <v>512</v>
      </c>
      <c r="B12" s="903"/>
      <c r="C12" s="903"/>
      <c r="D12" s="903"/>
      <c r="E12" s="903"/>
      <c r="F12" s="903"/>
      <c r="G12" s="339"/>
      <c r="H12" s="903" t="s">
        <v>258</v>
      </c>
      <c r="I12" s="903"/>
      <c r="J12" s="903"/>
      <c r="K12" s="903"/>
      <c r="L12" s="903"/>
      <c r="M12" s="903"/>
      <c r="N12" s="339"/>
      <c r="O12" s="903" t="s">
        <v>259</v>
      </c>
      <c r="P12" s="903"/>
      <c r="Q12" s="903"/>
      <c r="R12" s="903"/>
      <c r="S12" s="903"/>
      <c r="T12" s="903"/>
      <c r="U12" s="339"/>
    </row>
    <row r="13" spans="1:34" x14ac:dyDescent="0.25">
      <c r="A13" s="257"/>
      <c r="B13" s="246" t="s">
        <v>156</v>
      </c>
      <c r="C13" s="246" t="s">
        <v>157</v>
      </c>
      <c r="D13" s="246" t="s">
        <v>158</v>
      </c>
      <c r="E13" s="246" t="s">
        <v>159</v>
      </c>
      <c r="F13" s="247" t="s">
        <v>160</v>
      </c>
      <c r="G13" s="337"/>
      <c r="H13" s="257"/>
      <c r="I13" s="246" t="s">
        <v>156</v>
      </c>
      <c r="J13" s="246" t="s">
        <v>157</v>
      </c>
      <c r="K13" s="246" t="s">
        <v>158</v>
      </c>
      <c r="L13" s="246" t="s">
        <v>159</v>
      </c>
      <c r="M13" s="247" t="s">
        <v>160</v>
      </c>
      <c r="N13" s="337"/>
      <c r="O13" s="257"/>
      <c r="P13" s="246" t="s">
        <v>156</v>
      </c>
      <c r="Q13" s="246" t="s">
        <v>157</v>
      </c>
      <c r="R13" s="246" t="s">
        <v>158</v>
      </c>
      <c r="S13" s="246" t="s">
        <v>159</v>
      </c>
      <c r="T13" s="247" t="s">
        <v>160</v>
      </c>
      <c r="U13" s="337"/>
      <c r="W13" s="18"/>
      <c r="X13" s="18"/>
      <c r="Y13" s="18"/>
      <c r="Z13" s="18"/>
      <c r="AA13" s="18"/>
    </row>
    <row r="14" spans="1:34" x14ac:dyDescent="0.25">
      <c r="A14" s="258" t="s">
        <v>3</v>
      </c>
      <c r="B14" s="249">
        <v>15518</v>
      </c>
      <c r="C14" s="249">
        <v>1738</v>
      </c>
      <c r="D14" s="249">
        <v>283</v>
      </c>
      <c r="E14" s="249">
        <v>37</v>
      </c>
      <c r="F14" s="250">
        <v>43</v>
      </c>
      <c r="G14" s="18"/>
      <c r="H14" s="258" t="s">
        <v>3</v>
      </c>
      <c r="I14" s="249">
        <v>3409</v>
      </c>
      <c r="J14" s="249">
        <v>6152</v>
      </c>
      <c r="K14" s="249">
        <v>2698</v>
      </c>
      <c r="L14" s="249">
        <v>5310</v>
      </c>
      <c r="M14" s="250">
        <v>25</v>
      </c>
      <c r="N14" s="18"/>
      <c r="O14" s="258" t="s">
        <v>3</v>
      </c>
      <c r="P14" s="249">
        <v>161</v>
      </c>
      <c r="Q14" s="249">
        <v>13426</v>
      </c>
      <c r="R14" s="249">
        <v>188</v>
      </c>
      <c r="S14" s="249">
        <v>1506</v>
      </c>
      <c r="T14" s="250">
        <v>2463</v>
      </c>
      <c r="U14" s="18"/>
      <c r="W14" s="41"/>
    </row>
    <row r="15" spans="1:34" x14ac:dyDescent="0.25">
      <c r="A15" s="258"/>
      <c r="B15" s="259">
        <v>0.88</v>
      </c>
      <c r="C15" s="259">
        <v>0.1</v>
      </c>
      <c r="D15" s="259">
        <v>0.02</v>
      </c>
      <c r="E15" s="259">
        <v>0</v>
      </c>
      <c r="F15" s="260">
        <v>0</v>
      </c>
      <c r="G15" s="70"/>
      <c r="H15" s="258"/>
      <c r="I15" s="259">
        <v>0.19</v>
      </c>
      <c r="J15" s="259">
        <v>0.35</v>
      </c>
      <c r="K15" s="259">
        <v>0.15</v>
      </c>
      <c r="L15" s="259">
        <v>0.3</v>
      </c>
      <c r="M15" s="260">
        <v>0</v>
      </c>
      <c r="N15" s="70"/>
      <c r="O15" s="258"/>
      <c r="P15" s="259">
        <v>0.01</v>
      </c>
      <c r="Q15" s="259">
        <v>0.76</v>
      </c>
      <c r="R15" s="259">
        <v>0.01</v>
      </c>
      <c r="S15" s="259">
        <v>0.08</v>
      </c>
      <c r="T15" s="260">
        <v>0.14000000000000001</v>
      </c>
      <c r="U15" s="70"/>
      <c r="W15" s="18"/>
      <c r="X15" s="18"/>
      <c r="Y15" s="18"/>
      <c r="Z15" s="18"/>
      <c r="AA15" s="18"/>
    </row>
    <row r="16" spans="1:34" x14ac:dyDescent="0.25">
      <c r="A16" s="261" t="s">
        <v>10</v>
      </c>
      <c r="B16" s="252">
        <v>1739</v>
      </c>
      <c r="C16" s="252">
        <v>176</v>
      </c>
      <c r="D16" s="252">
        <v>24</v>
      </c>
      <c r="E16" s="252">
        <v>1</v>
      </c>
      <c r="F16" s="253">
        <v>0</v>
      </c>
      <c r="G16" s="18"/>
      <c r="H16" s="261" t="s">
        <v>10</v>
      </c>
      <c r="I16" s="252">
        <v>364</v>
      </c>
      <c r="J16" s="252">
        <v>684</v>
      </c>
      <c r="K16" s="252">
        <v>321</v>
      </c>
      <c r="L16" s="252">
        <v>568</v>
      </c>
      <c r="M16" s="253">
        <v>1</v>
      </c>
      <c r="N16" s="18"/>
      <c r="O16" s="261" t="s">
        <v>10</v>
      </c>
      <c r="P16" s="252">
        <v>14</v>
      </c>
      <c r="Q16" s="252">
        <v>1317</v>
      </c>
      <c r="R16" s="252">
        <v>23</v>
      </c>
      <c r="S16" s="252">
        <v>236</v>
      </c>
      <c r="T16" s="253">
        <v>362</v>
      </c>
      <c r="U16" s="18"/>
      <c r="W16" s="901"/>
      <c r="X16" s="901"/>
      <c r="Y16" s="901"/>
      <c r="Z16" s="901"/>
      <c r="AD16" s="900"/>
      <c r="AE16" s="901"/>
      <c r="AF16" s="901"/>
      <c r="AG16" s="901"/>
      <c r="AH16" s="901"/>
    </row>
    <row r="17" spans="1:35" x14ac:dyDescent="0.25">
      <c r="A17" s="261"/>
      <c r="B17" s="259">
        <v>0.9</v>
      </c>
      <c r="C17" s="259">
        <v>0.09</v>
      </c>
      <c r="D17" s="259">
        <v>0.01</v>
      </c>
      <c r="E17" s="259">
        <v>0</v>
      </c>
      <c r="F17" s="260">
        <v>0</v>
      </c>
      <c r="G17" s="460"/>
      <c r="H17" s="261"/>
      <c r="I17" s="259">
        <v>0.19</v>
      </c>
      <c r="J17" s="259">
        <v>0.35</v>
      </c>
      <c r="K17" s="259">
        <v>0.17</v>
      </c>
      <c r="L17" s="259">
        <v>0.28999999999999998</v>
      </c>
      <c r="M17" s="260" t="s">
        <v>468</v>
      </c>
      <c r="N17" s="461"/>
      <c r="O17" s="261"/>
      <c r="P17" s="259">
        <v>0.01</v>
      </c>
      <c r="Q17" s="259">
        <v>0.67</v>
      </c>
      <c r="R17" s="259">
        <v>0.01</v>
      </c>
      <c r="S17" s="259">
        <v>0.12</v>
      </c>
      <c r="T17" s="260">
        <v>0.19</v>
      </c>
      <c r="U17" s="70"/>
      <c r="W17" s="32"/>
      <c r="X17" s="32"/>
      <c r="Y17" s="32"/>
      <c r="Z17" s="32"/>
      <c r="AD17" s="32"/>
      <c r="AE17" s="32"/>
      <c r="AF17" s="32"/>
      <c r="AG17" s="32"/>
      <c r="AH17" s="32"/>
    </row>
    <row r="18" spans="1:35" x14ac:dyDescent="0.25">
      <c r="A18" s="262" t="s">
        <v>11</v>
      </c>
      <c r="B18" s="196">
        <v>17257</v>
      </c>
      <c r="C18" s="196">
        <v>1914</v>
      </c>
      <c r="D18" s="196">
        <v>307</v>
      </c>
      <c r="E18" s="196">
        <v>38</v>
      </c>
      <c r="F18" s="263">
        <v>43</v>
      </c>
      <c r="G18" s="18"/>
      <c r="H18" s="262" t="s">
        <v>11</v>
      </c>
      <c r="I18" s="196">
        <v>3773</v>
      </c>
      <c r="J18" s="196">
        <v>6836</v>
      </c>
      <c r="K18" s="196">
        <v>3019</v>
      </c>
      <c r="L18" s="196">
        <v>5878</v>
      </c>
      <c r="M18" s="263">
        <v>26</v>
      </c>
      <c r="N18" s="18"/>
      <c r="O18" s="262" t="s">
        <v>11</v>
      </c>
      <c r="P18" s="196">
        <v>175</v>
      </c>
      <c r="Q18" s="196">
        <v>14743</v>
      </c>
      <c r="R18" s="196">
        <v>211</v>
      </c>
      <c r="S18" s="196">
        <v>1742</v>
      </c>
      <c r="T18" s="263">
        <v>2825</v>
      </c>
      <c r="U18" s="18"/>
      <c r="V18" s="31"/>
      <c r="W18" s="19"/>
      <c r="X18" s="19"/>
      <c r="Y18" s="19"/>
      <c r="Z18" s="19"/>
      <c r="AB18" s="902"/>
      <c r="AC18" s="31"/>
      <c r="AD18" s="19"/>
      <c r="AE18" s="19"/>
      <c r="AF18" s="19"/>
      <c r="AG18" s="19"/>
      <c r="AH18" s="19"/>
    </row>
    <row r="19" spans="1:35" ht="15.75" thickBot="1" x14ac:dyDescent="0.3">
      <c r="A19" s="264"/>
      <c r="B19" s="265">
        <v>0.88</v>
      </c>
      <c r="C19" s="265">
        <v>0.1</v>
      </c>
      <c r="D19" s="265">
        <v>0.02</v>
      </c>
      <c r="E19" s="265">
        <v>0</v>
      </c>
      <c r="F19" s="266">
        <v>0</v>
      </c>
      <c r="G19" s="70"/>
      <c r="H19" s="264"/>
      <c r="I19" s="265">
        <v>0.19</v>
      </c>
      <c r="J19" s="265">
        <v>0.35</v>
      </c>
      <c r="K19" s="265">
        <v>0.15</v>
      </c>
      <c r="L19" s="265">
        <v>0.3</v>
      </c>
      <c r="M19" s="266">
        <v>2.978258711406731E-3</v>
      </c>
      <c r="N19" s="70"/>
      <c r="O19" s="264"/>
      <c r="P19" s="265">
        <v>0.01</v>
      </c>
      <c r="Q19" s="265">
        <v>0.75</v>
      </c>
      <c r="R19" s="265">
        <v>5.7482656095143711E-3</v>
      </c>
      <c r="S19" s="265">
        <v>0.09</v>
      </c>
      <c r="T19" s="266">
        <v>0.14000000000000001</v>
      </c>
      <c r="U19" s="70"/>
      <c r="V19" s="31"/>
      <c r="W19" s="18"/>
      <c r="X19" s="18"/>
      <c r="Y19" s="18"/>
      <c r="Z19" s="18"/>
      <c r="AB19" s="901"/>
      <c r="AC19" s="31"/>
      <c r="AD19" s="18"/>
      <c r="AE19" s="18"/>
      <c r="AF19" s="18"/>
      <c r="AG19" s="18"/>
      <c r="AH19" s="18"/>
    </row>
    <row r="20" spans="1:35" s="343" customFormat="1" x14ac:dyDescent="0.25">
      <c r="A20" s="41"/>
      <c r="D20" s="38"/>
      <c r="E20" s="341"/>
      <c r="F20" s="19"/>
      <c r="G20" s="19"/>
      <c r="H20" s="19"/>
      <c r="I20" s="19"/>
      <c r="J20" s="19"/>
      <c r="L20" s="38"/>
      <c r="M20" s="341"/>
      <c r="N20" s="341"/>
      <c r="O20" s="462"/>
      <c r="P20" s="19"/>
      <c r="Q20" s="19"/>
      <c r="T20" s="38"/>
      <c r="U20" s="38"/>
      <c r="V20" s="341"/>
      <c r="W20" s="19"/>
      <c r="X20" s="19"/>
      <c r="Y20" s="19"/>
      <c r="Z20" s="19"/>
      <c r="AB20" s="902"/>
      <c r="AC20" s="341"/>
      <c r="AD20" s="19"/>
      <c r="AE20" s="19"/>
      <c r="AF20" s="19"/>
      <c r="AG20" s="19"/>
      <c r="AH20" s="19"/>
    </row>
    <row r="21" spans="1:35" s="343" customFormat="1" ht="15.75" thickBot="1" x14ac:dyDescent="0.3">
      <c r="A21" s="903" t="s">
        <v>257</v>
      </c>
      <c r="B21" s="903"/>
      <c r="C21" s="903"/>
      <c r="D21" s="903"/>
      <c r="E21" s="903"/>
      <c r="F21" s="903"/>
      <c r="G21" s="19"/>
      <c r="H21" s="19"/>
      <c r="I21" s="19"/>
      <c r="J21" s="19"/>
      <c r="L21" s="38"/>
      <c r="M21" s="341"/>
      <c r="N21" s="341"/>
      <c r="O21" s="462"/>
      <c r="P21" s="19"/>
      <c r="Q21" s="19"/>
      <c r="T21" s="38"/>
      <c r="U21" s="38"/>
      <c r="V21" s="341"/>
      <c r="W21" s="19"/>
      <c r="X21" s="19"/>
      <c r="Y21" s="19"/>
      <c r="Z21" s="19"/>
      <c r="AB21" s="902"/>
      <c r="AC21" s="341"/>
      <c r="AD21" s="19"/>
      <c r="AE21" s="19"/>
      <c r="AF21" s="19"/>
      <c r="AG21" s="19"/>
      <c r="AH21" s="19"/>
    </row>
    <row r="22" spans="1:35" s="343" customFormat="1" x14ac:dyDescent="0.25">
      <c r="A22" s="257"/>
      <c r="B22" s="246" t="s">
        <v>156</v>
      </c>
      <c r="C22" s="246" t="s">
        <v>157</v>
      </c>
      <c r="D22" s="246" t="s">
        <v>158</v>
      </c>
      <c r="E22" s="246" t="s">
        <v>159</v>
      </c>
      <c r="F22" s="247" t="s">
        <v>160</v>
      </c>
      <c r="G22" s="19"/>
      <c r="H22" s="19"/>
      <c r="I22" s="19"/>
      <c r="J22" s="19"/>
      <c r="L22" s="38"/>
      <c r="M22" s="341"/>
      <c r="N22" s="341"/>
      <c r="O22" s="462"/>
      <c r="P22" s="19"/>
      <c r="Q22" s="19"/>
      <c r="T22" s="38"/>
      <c r="U22" s="38"/>
      <c r="V22" s="341"/>
      <c r="W22" s="19"/>
      <c r="X22" s="19"/>
      <c r="Y22" s="19"/>
      <c r="Z22" s="19"/>
      <c r="AB22" s="902"/>
      <c r="AC22" s="341"/>
      <c r="AD22" s="19"/>
      <c r="AE22" s="19"/>
      <c r="AF22" s="19"/>
      <c r="AG22" s="19"/>
      <c r="AH22" s="19"/>
    </row>
    <row r="23" spans="1:35" s="343" customFormat="1" x14ac:dyDescent="0.25">
      <c r="A23" s="258" t="s">
        <v>3</v>
      </c>
      <c r="B23" s="249">
        <v>11637</v>
      </c>
      <c r="C23" s="249">
        <v>1184</v>
      </c>
      <c r="D23" s="249">
        <v>254</v>
      </c>
      <c r="E23" s="249">
        <v>134</v>
      </c>
      <c r="F23" s="250">
        <v>4566</v>
      </c>
      <c r="G23" s="19"/>
      <c r="H23" s="19"/>
      <c r="I23" s="19"/>
      <c r="J23" s="19"/>
      <c r="L23" s="38"/>
      <c r="M23" s="341"/>
      <c r="N23" s="341"/>
      <c r="O23" s="462"/>
      <c r="P23" s="19"/>
      <c r="Q23" s="19"/>
      <c r="T23" s="38"/>
      <c r="U23" s="38"/>
      <c r="V23" s="341"/>
      <c r="W23" s="19"/>
      <c r="X23" s="19"/>
      <c r="Y23" s="19"/>
      <c r="Z23" s="19"/>
      <c r="AB23" s="902"/>
      <c r="AC23" s="341"/>
      <c r="AD23" s="19"/>
      <c r="AE23" s="19"/>
      <c r="AF23" s="19"/>
      <c r="AG23" s="19"/>
      <c r="AH23" s="19"/>
    </row>
    <row r="24" spans="1:35" s="343" customFormat="1" x14ac:dyDescent="0.25">
      <c r="A24" s="258"/>
      <c r="B24" s="259">
        <v>0.65</v>
      </c>
      <c r="C24" s="259">
        <v>7.0000000000000007E-2</v>
      </c>
      <c r="D24" s="259">
        <v>0.01</v>
      </c>
      <c r="E24" s="259">
        <v>0.01</v>
      </c>
      <c r="F24" s="260">
        <v>0.26</v>
      </c>
      <c r="G24" s="19"/>
      <c r="H24" s="19"/>
      <c r="I24" s="19"/>
      <c r="J24" s="19"/>
      <c r="L24" s="38"/>
      <c r="M24" s="341"/>
      <c r="N24" s="341"/>
      <c r="O24" s="462"/>
      <c r="P24" s="19"/>
      <c r="Q24" s="19"/>
      <c r="T24" s="38"/>
      <c r="U24" s="38"/>
      <c r="V24" s="341"/>
      <c r="W24" s="19"/>
      <c r="X24" s="19"/>
      <c r="Y24" s="19"/>
      <c r="Z24" s="19"/>
      <c r="AB24" s="902"/>
      <c r="AC24" s="341"/>
      <c r="AD24" s="19"/>
      <c r="AE24" s="19"/>
      <c r="AF24" s="19"/>
      <c r="AG24" s="19"/>
      <c r="AH24" s="19"/>
    </row>
    <row r="25" spans="1:35" s="343" customFormat="1" x14ac:dyDescent="0.25">
      <c r="A25" s="261" t="s">
        <v>10</v>
      </c>
      <c r="B25" s="252">
        <v>1740</v>
      </c>
      <c r="C25" s="252">
        <v>123</v>
      </c>
      <c r="D25" s="252">
        <v>27</v>
      </c>
      <c r="E25" s="252">
        <v>0</v>
      </c>
      <c r="F25" s="253">
        <v>37</v>
      </c>
      <c r="G25" s="19"/>
      <c r="H25" s="19"/>
      <c r="I25" s="19"/>
      <c r="J25" s="19"/>
      <c r="L25" s="38"/>
      <c r="M25" s="341"/>
      <c r="N25" s="341"/>
      <c r="O25" s="462"/>
      <c r="P25" s="19"/>
      <c r="Q25" s="19"/>
      <c r="T25" s="38"/>
      <c r="U25" s="38"/>
      <c r="V25" s="341"/>
      <c r="W25" s="19"/>
      <c r="X25" s="19"/>
      <c r="Y25" s="19"/>
      <c r="Z25" s="19"/>
      <c r="AB25" s="902"/>
      <c r="AC25" s="341"/>
      <c r="AD25" s="19"/>
      <c r="AE25" s="19"/>
      <c r="AF25" s="19"/>
      <c r="AG25" s="19"/>
      <c r="AH25" s="19"/>
    </row>
    <row r="26" spans="1:35" s="343" customFormat="1" x14ac:dyDescent="0.25">
      <c r="A26" s="261"/>
      <c r="B26" s="259">
        <v>0.89</v>
      </c>
      <c r="C26" s="259">
        <v>0.06</v>
      </c>
      <c r="D26" s="259">
        <v>0.01</v>
      </c>
      <c r="E26" s="259">
        <v>0</v>
      </c>
      <c r="F26" s="260">
        <v>0.03</v>
      </c>
      <c r="G26" s="19"/>
      <c r="H26" s="19"/>
      <c r="I26" s="19"/>
      <c r="J26" s="19"/>
      <c r="L26" s="38"/>
      <c r="M26" s="341"/>
      <c r="N26" s="341"/>
      <c r="O26" s="462"/>
      <c r="P26" s="19"/>
      <c r="Q26" s="19"/>
      <c r="T26" s="38"/>
      <c r="U26" s="38"/>
      <c r="V26" s="341"/>
      <c r="W26" s="19"/>
      <c r="X26" s="19"/>
      <c r="Y26" s="19"/>
      <c r="Z26" s="19"/>
      <c r="AB26" s="902"/>
      <c r="AC26" s="341"/>
      <c r="AD26" s="19"/>
      <c r="AE26" s="19"/>
      <c r="AF26" s="19"/>
      <c r="AG26" s="19"/>
      <c r="AH26" s="19"/>
    </row>
    <row r="27" spans="1:35" s="343" customFormat="1" x14ac:dyDescent="0.25">
      <c r="A27" s="262" t="s">
        <v>11</v>
      </c>
      <c r="B27" s="196">
        <v>13377</v>
      </c>
      <c r="C27" s="196">
        <v>1307</v>
      </c>
      <c r="D27" s="196">
        <v>281</v>
      </c>
      <c r="E27" s="196">
        <v>134</v>
      </c>
      <c r="F27" s="263">
        <v>1633</v>
      </c>
      <c r="G27" s="19"/>
      <c r="H27" s="19"/>
      <c r="I27" s="19"/>
      <c r="J27" s="19"/>
      <c r="L27" s="38"/>
      <c r="M27" s="341"/>
      <c r="N27" s="341"/>
      <c r="O27" s="462"/>
      <c r="P27" s="19"/>
      <c r="Q27" s="19"/>
      <c r="T27" s="38"/>
      <c r="U27" s="38"/>
      <c r="V27" s="341"/>
      <c r="W27" s="19"/>
      <c r="X27" s="19"/>
      <c r="Y27" s="19"/>
      <c r="Z27" s="19"/>
      <c r="AB27" s="902"/>
      <c r="AC27" s="341"/>
      <c r="AD27" s="19"/>
      <c r="AE27" s="19"/>
      <c r="AF27" s="19"/>
      <c r="AG27" s="19"/>
      <c r="AH27" s="19"/>
    </row>
    <row r="28" spans="1:35" s="343" customFormat="1" ht="15.75" thickBot="1" x14ac:dyDescent="0.3">
      <c r="A28" s="264"/>
      <c r="B28" s="265">
        <v>0.68</v>
      </c>
      <c r="C28" s="265">
        <v>7.0000000000000007E-2</v>
      </c>
      <c r="D28" s="265">
        <v>0.01</v>
      </c>
      <c r="E28" s="265">
        <v>0.01</v>
      </c>
      <c r="F28" s="266">
        <v>0.23</v>
      </c>
      <c r="G28" s="19"/>
      <c r="H28" s="19"/>
      <c r="I28" s="19"/>
      <c r="J28" s="19"/>
      <c r="L28" s="38"/>
      <c r="M28" s="341"/>
      <c r="N28" s="341"/>
      <c r="O28" s="462"/>
      <c r="P28" s="19"/>
      <c r="Q28" s="19"/>
      <c r="T28" s="38"/>
      <c r="U28" s="38"/>
      <c r="V28" s="341"/>
      <c r="W28" s="19"/>
      <c r="X28" s="19"/>
      <c r="Y28" s="19"/>
      <c r="Z28" s="19"/>
      <c r="AB28" s="902"/>
      <c r="AC28" s="341"/>
      <c r="AD28" s="19"/>
      <c r="AE28" s="19"/>
      <c r="AF28" s="19"/>
      <c r="AG28" s="19"/>
      <c r="AH28" s="19"/>
    </row>
    <row r="29" spans="1:35" s="343" customFormat="1" x14ac:dyDescent="0.25">
      <c r="A29" s="41" t="s">
        <v>425</v>
      </c>
      <c r="D29" s="38"/>
      <c r="E29" s="341"/>
      <c r="F29" s="19"/>
      <c r="G29" s="19"/>
      <c r="H29" s="19"/>
      <c r="I29" s="19"/>
      <c r="J29" s="19"/>
      <c r="L29" s="38"/>
      <c r="M29" s="341"/>
      <c r="N29" s="341"/>
      <c r="O29" s="462"/>
      <c r="P29" s="19"/>
      <c r="Q29" s="19"/>
      <c r="T29" s="38"/>
      <c r="U29" s="38"/>
      <c r="V29" s="341"/>
      <c r="W29" s="19"/>
      <c r="X29" s="19"/>
      <c r="Y29" s="19"/>
      <c r="Z29" s="19"/>
      <c r="AB29" s="902"/>
      <c r="AC29" s="341"/>
      <c r="AD29" s="19"/>
      <c r="AE29" s="19"/>
      <c r="AF29" s="19"/>
      <c r="AG29" s="19"/>
      <c r="AH29" s="19"/>
    </row>
    <row r="30" spans="1:35" s="343" customFormat="1" x14ac:dyDescent="0.25">
      <c r="A30" s="41"/>
      <c r="D30" s="38"/>
      <c r="E30" s="341"/>
      <c r="F30" s="19"/>
      <c r="G30" s="19"/>
      <c r="H30" s="19"/>
      <c r="I30" s="19"/>
      <c r="J30" s="19"/>
      <c r="L30" s="38"/>
      <c r="M30" s="341"/>
      <c r="N30" s="341"/>
      <c r="O30" s="462"/>
      <c r="P30" s="19"/>
      <c r="Q30" s="19"/>
      <c r="T30" s="38"/>
      <c r="U30" s="38"/>
      <c r="V30" s="341"/>
      <c r="W30" s="19"/>
      <c r="X30" s="19"/>
      <c r="Y30" s="19"/>
      <c r="Z30" s="19"/>
      <c r="AB30" s="902"/>
      <c r="AC30" s="341"/>
      <c r="AD30" s="19"/>
      <c r="AE30" s="19"/>
      <c r="AF30" s="19"/>
      <c r="AG30" s="19"/>
      <c r="AH30" s="19"/>
    </row>
    <row r="31" spans="1:35" ht="15.75" thickBot="1" x14ac:dyDescent="0.3">
      <c r="A31" s="887" t="s">
        <v>426</v>
      </c>
      <c r="B31" s="887"/>
      <c r="C31" s="887"/>
      <c r="D31" s="887"/>
      <c r="E31" s="887"/>
      <c r="F31" s="887"/>
      <c r="G31" s="887"/>
      <c r="H31" s="887"/>
      <c r="I31" s="887"/>
      <c r="J31" s="887"/>
      <c r="K31" s="887"/>
      <c r="L31" s="887"/>
      <c r="M31" s="61"/>
      <c r="N31" s="336"/>
      <c r="O31" s="463"/>
      <c r="P31" s="61"/>
      <c r="Q31" s="23"/>
      <c r="R31" s="23"/>
      <c r="S31" s="23"/>
      <c r="T31" s="23"/>
      <c r="U31" s="23"/>
      <c r="V31" s="37"/>
      <c r="W31" s="18"/>
      <c r="X31" s="18"/>
      <c r="Y31" s="18"/>
      <c r="Z31" s="18"/>
      <c r="AB31" s="901"/>
      <c r="AC31" s="31"/>
      <c r="AD31" s="18"/>
      <c r="AE31" s="18"/>
      <c r="AF31" s="18"/>
      <c r="AG31" s="18"/>
      <c r="AH31" s="18"/>
    </row>
    <row r="32" spans="1:35" s="343" customFormat="1" x14ac:dyDescent="0.25">
      <c r="A32" s="464"/>
      <c r="B32" s="465" t="s">
        <v>482</v>
      </c>
      <c r="C32" s="465" t="s">
        <v>163</v>
      </c>
      <c r="D32" s="465" t="s">
        <v>164</v>
      </c>
      <c r="E32" s="465" t="s">
        <v>165</v>
      </c>
      <c r="F32" s="465" t="s">
        <v>166</v>
      </c>
      <c r="G32" s="465" t="s">
        <v>167</v>
      </c>
      <c r="H32" s="465" t="s">
        <v>168</v>
      </c>
      <c r="I32" s="465" t="s">
        <v>169</v>
      </c>
      <c r="J32" s="465" t="s">
        <v>170</v>
      </c>
      <c r="K32" s="465" t="s">
        <v>171</v>
      </c>
      <c r="L32" s="465" t="s">
        <v>172</v>
      </c>
      <c r="M32" s="466" t="s">
        <v>173</v>
      </c>
      <c r="N32" s="336"/>
      <c r="O32" s="336"/>
      <c r="P32" s="463"/>
      <c r="Q32" s="61"/>
      <c r="R32" s="23"/>
      <c r="S32" s="23"/>
      <c r="T32" s="23"/>
      <c r="U32" s="23"/>
      <c r="V32" s="23"/>
      <c r="W32" s="342"/>
      <c r="X32" s="18"/>
      <c r="Y32" s="18"/>
      <c r="Z32" s="18"/>
      <c r="AA32" s="18"/>
      <c r="AC32" s="340"/>
      <c r="AD32" s="341"/>
      <c r="AE32" s="18"/>
      <c r="AF32" s="18"/>
      <c r="AG32" s="18"/>
      <c r="AH32" s="18"/>
      <c r="AI32" s="18"/>
    </row>
    <row r="33" spans="1:17" s="20" customFormat="1" x14ac:dyDescent="0.25">
      <c r="A33" s="467" t="s">
        <v>3</v>
      </c>
      <c r="B33" s="249">
        <v>648</v>
      </c>
      <c r="C33" s="477">
        <v>34</v>
      </c>
      <c r="D33" s="477">
        <v>188</v>
      </c>
      <c r="E33" s="477">
        <v>496</v>
      </c>
      <c r="F33" s="477">
        <v>1132</v>
      </c>
      <c r="G33" s="477">
        <v>2073</v>
      </c>
      <c r="H33" s="477">
        <v>3280</v>
      </c>
      <c r="I33" s="477">
        <v>4088</v>
      </c>
      <c r="J33" s="477">
        <v>3631</v>
      </c>
      <c r="K33" s="477">
        <v>1925</v>
      </c>
      <c r="L33" s="477">
        <v>276</v>
      </c>
      <c r="M33" s="478">
        <v>4</v>
      </c>
      <c r="N33" s="479"/>
      <c r="O33" s="24"/>
      <c r="P33" s="352"/>
      <c r="Q33" s="18"/>
    </row>
    <row r="34" spans="1:17" x14ac:dyDescent="0.25">
      <c r="A34" s="467"/>
      <c r="B34" s="749">
        <v>3.6455696202531647E-2</v>
      </c>
      <c r="C34" s="473">
        <v>1.9127988748241912E-3</v>
      </c>
      <c r="D34" s="473">
        <v>1.0576652601969057E-2</v>
      </c>
      <c r="E34" s="473">
        <v>2.7904360056258789E-2</v>
      </c>
      <c r="F34" s="473">
        <v>6.3684950773558374E-2</v>
      </c>
      <c r="G34" s="473">
        <v>0.11662447257383966</v>
      </c>
      <c r="H34" s="473">
        <v>0.18452883263009845</v>
      </c>
      <c r="I34" s="473">
        <v>0.229985935302391</v>
      </c>
      <c r="J34" s="473">
        <v>0.20427566807313643</v>
      </c>
      <c r="K34" s="473">
        <v>0.10829817158931083</v>
      </c>
      <c r="L34" s="473">
        <v>1.5527426160337553E-2</v>
      </c>
      <c r="M34" s="474">
        <v>2.250351617440225E-4</v>
      </c>
      <c r="N34" s="18"/>
      <c r="O34" s="19"/>
      <c r="P34" s="462"/>
      <c r="Q34" s="19"/>
    </row>
    <row r="35" spans="1:17" s="20" customFormat="1" x14ac:dyDescent="0.25">
      <c r="A35" s="468" t="s">
        <v>10</v>
      </c>
      <c r="B35" s="252">
        <v>11</v>
      </c>
      <c r="C35" s="469">
        <v>5</v>
      </c>
      <c r="D35" s="480">
        <v>12</v>
      </c>
      <c r="E35" s="480">
        <v>39</v>
      </c>
      <c r="F35" s="480">
        <v>71</v>
      </c>
      <c r="G35" s="480">
        <v>139</v>
      </c>
      <c r="H35" s="480">
        <v>344</v>
      </c>
      <c r="I35" s="480">
        <v>551</v>
      </c>
      <c r="J35" s="480">
        <v>522</v>
      </c>
      <c r="K35" s="480">
        <v>252</v>
      </c>
      <c r="L35" s="480">
        <v>11</v>
      </c>
      <c r="M35" s="470">
        <v>0</v>
      </c>
      <c r="N35" s="18"/>
      <c r="O35" s="18"/>
      <c r="P35" s="352"/>
      <c r="Q35" s="18"/>
    </row>
    <row r="36" spans="1:17" x14ac:dyDescent="0.25">
      <c r="A36" s="468"/>
      <c r="B36" s="749">
        <v>5.620848237097598E-3</v>
      </c>
      <c r="C36" s="473">
        <v>2.5549310168625446E-3</v>
      </c>
      <c r="D36" s="473">
        <v>6.1318344404701075E-3</v>
      </c>
      <c r="E36" s="473">
        <v>1.9928461931527849E-2</v>
      </c>
      <c r="F36" s="473">
        <v>3.6280020439448134E-2</v>
      </c>
      <c r="G36" s="473">
        <v>7.1027082268778741E-2</v>
      </c>
      <c r="H36" s="473">
        <v>0.17577925396014307</v>
      </c>
      <c r="I36" s="473">
        <v>0.28155339805825241</v>
      </c>
      <c r="J36" s="473">
        <v>0.26673479816044965</v>
      </c>
      <c r="K36" s="473">
        <v>0.12876852324987226</v>
      </c>
      <c r="L36" s="473">
        <v>5.620848237097598E-3</v>
      </c>
      <c r="M36" s="474">
        <v>0</v>
      </c>
      <c r="N36" s="18"/>
      <c r="O36" s="19"/>
      <c r="P36" s="462"/>
      <c r="Q36" s="19"/>
    </row>
    <row r="37" spans="1:17" s="20" customFormat="1" x14ac:dyDescent="0.25">
      <c r="A37" s="471" t="s">
        <v>11</v>
      </c>
      <c r="B37" s="196">
        <v>659</v>
      </c>
      <c r="C37" s="481">
        <v>39</v>
      </c>
      <c r="D37" s="481">
        <v>200</v>
      </c>
      <c r="E37" s="481">
        <v>535</v>
      </c>
      <c r="F37" s="481">
        <v>1203</v>
      </c>
      <c r="G37" s="481">
        <v>2212</v>
      </c>
      <c r="H37" s="481">
        <v>3624</v>
      </c>
      <c r="I37" s="481">
        <v>4639</v>
      </c>
      <c r="J37" s="481">
        <v>4153</v>
      </c>
      <c r="K37" s="481">
        <v>2177</v>
      </c>
      <c r="L37" s="481">
        <v>287</v>
      </c>
      <c r="M37" s="482">
        <v>4</v>
      </c>
      <c r="N37" s="479"/>
      <c r="O37" s="18"/>
      <c r="P37" s="352"/>
      <c r="Q37" s="18"/>
    </row>
    <row r="38" spans="1:17" ht="15.75" thickBot="1" x14ac:dyDescent="0.3">
      <c r="A38" s="472"/>
      <c r="B38" s="750">
        <v>3.339752685992297E-2</v>
      </c>
      <c r="C38" s="475">
        <v>1.976484897628218E-3</v>
      </c>
      <c r="D38" s="475">
        <v>1.0135819987837016E-2</v>
      </c>
      <c r="E38" s="475">
        <v>2.7113318467464016E-2</v>
      </c>
      <c r="F38" s="475">
        <v>6.0966957226839653E-2</v>
      </c>
      <c r="G38" s="475">
        <v>0.1121021690654774</v>
      </c>
      <c r="H38" s="475">
        <v>0.18366105817960673</v>
      </c>
      <c r="I38" s="475">
        <v>0.2351003446178796</v>
      </c>
      <c r="J38" s="475">
        <v>0.21047030204743564</v>
      </c>
      <c r="K38" s="475">
        <v>0.11032840056760591</v>
      </c>
      <c r="L38" s="475">
        <v>1.4544901682546118E-2</v>
      </c>
      <c r="M38" s="476">
        <v>2.0271639975674033E-4</v>
      </c>
      <c r="N38" s="18"/>
      <c r="O38" s="2"/>
      <c r="P38" s="351"/>
    </row>
    <row r="39" spans="1:17" x14ac:dyDescent="0.25">
      <c r="A39" s="41" t="s">
        <v>425</v>
      </c>
      <c r="H39" s="50"/>
      <c r="I39" s="50"/>
      <c r="J39" s="50"/>
      <c r="K39" s="50"/>
      <c r="L39" s="50"/>
      <c r="M39" s="50"/>
      <c r="N39" s="50"/>
    </row>
  </sheetData>
  <mergeCells count="14">
    <mergeCell ref="A1:T1"/>
    <mergeCell ref="A2:X2"/>
    <mergeCell ref="A3:F3"/>
    <mergeCell ref="H3:M3"/>
    <mergeCell ref="A12:F12"/>
    <mergeCell ref="H12:M12"/>
    <mergeCell ref="O12:T12"/>
    <mergeCell ref="O3:T3"/>
    <mergeCell ref="AD16:AH16"/>
    <mergeCell ref="AB18:AB19"/>
    <mergeCell ref="AB20:AB31"/>
    <mergeCell ref="W16:Z16"/>
    <mergeCell ref="A21:F21"/>
    <mergeCell ref="A31:L31"/>
  </mergeCells>
  <pageMargins left="0.7" right="0.7" top="0.75" bottom="0.75" header="0.3" footer="0.3"/>
  <ignoredErrors>
    <ignoredError sqref="I4:M4 P4:T4 I13:M13 P13:T1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Q41"/>
  <sheetViews>
    <sheetView topLeftCell="A4" workbookViewId="0">
      <pane xSplit="1" topLeftCell="H1" activePane="topRight" state="frozen"/>
      <selection activeCell="A7" sqref="A7"/>
      <selection pane="topRight" activeCell="L5" sqref="L5"/>
    </sheetView>
  </sheetViews>
  <sheetFormatPr defaultRowHeight="15.75" customHeight="1" x14ac:dyDescent="0.25"/>
  <cols>
    <col min="1" max="1" width="37.140625" style="505" bestFit="1" customWidth="1"/>
    <col min="2" max="2" width="13.42578125" bestFit="1" customWidth="1"/>
    <col min="3" max="4" width="9.140625" style="72"/>
    <col min="9" max="11" width="9.140625" style="72"/>
    <col min="13" max="13" width="9.140625" customWidth="1"/>
    <col min="14" max="14" width="34.28515625" bestFit="1" customWidth="1"/>
  </cols>
  <sheetData>
    <row r="1" spans="1:17" ht="15.75" customHeight="1" x14ac:dyDescent="0.35">
      <c r="A1" s="821" t="s">
        <v>575</v>
      </c>
      <c r="B1" s="821"/>
      <c r="C1" s="821"/>
      <c r="D1" s="821"/>
      <c r="E1" s="821"/>
      <c r="F1" s="821"/>
      <c r="G1" s="821"/>
      <c r="H1" s="821"/>
      <c r="I1" s="821"/>
      <c r="J1"/>
    </row>
    <row r="2" spans="1:17" s="72" customFormat="1" ht="15.75" customHeight="1" thickBot="1" x14ac:dyDescent="0.3">
      <c r="A2" s="909" t="s">
        <v>469</v>
      </c>
      <c r="B2" s="909"/>
      <c r="C2" s="909"/>
      <c r="D2" s="909"/>
      <c r="E2" s="909"/>
      <c r="F2" s="909"/>
      <c r="G2" s="909"/>
      <c r="H2" s="909"/>
      <c r="I2" s="909"/>
    </row>
    <row r="3" spans="1:17" ht="15.75" customHeight="1" x14ac:dyDescent="0.25">
      <c r="A3" s="500"/>
      <c r="B3" s="495" t="s">
        <v>46</v>
      </c>
      <c r="C3" s="496">
        <v>2009</v>
      </c>
      <c r="D3" s="496">
        <v>2010</v>
      </c>
      <c r="E3" s="496">
        <v>2011</v>
      </c>
      <c r="F3" s="496">
        <v>2012</v>
      </c>
      <c r="G3" s="496">
        <v>2013</v>
      </c>
      <c r="H3" s="496">
        <v>2014</v>
      </c>
      <c r="I3" s="496">
        <v>2015</v>
      </c>
      <c r="J3" s="496">
        <v>2016</v>
      </c>
      <c r="K3" s="496">
        <v>2017</v>
      </c>
      <c r="L3" s="497">
        <v>2018</v>
      </c>
      <c r="M3" s="497" t="s">
        <v>600</v>
      </c>
    </row>
    <row r="4" spans="1:17" ht="15.75" customHeight="1" x14ac:dyDescent="0.25">
      <c r="A4" s="501" t="s">
        <v>83</v>
      </c>
      <c r="B4" s="488" t="s">
        <v>48</v>
      </c>
      <c r="C4" s="489">
        <v>0</v>
      </c>
      <c r="D4" s="489">
        <v>0</v>
      </c>
      <c r="E4" s="489">
        <v>0</v>
      </c>
      <c r="F4" s="489">
        <v>0</v>
      </c>
      <c r="G4" s="489">
        <v>0</v>
      </c>
      <c r="H4" s="489">
        <v>0</v>
      </c>
      <c r="I4" s="489">
        <v>0</v>
      </c>
      <c r="J4" s="489">
        <v>0</v>
      </c>
      <c r="K4" s="489">
        <v>0</v>
      </c>
      <c r="L4" s="491">
        <v>0</v>
      </c>
      <c r="M4" s="491">
        <v>0</v>
      </c>
      <c r="N4" s="15"/>
      <c r="O4" s="67"/>
      <c r="P4" s="13"/>
    </row>
    <row r="5" spans="1:17" ht="15.75" customHeight="1" x14ac:dyDescent="0.25">
      <c r="A5" s="502" t="s">
        <v>49</v>
      </c>
      <c r="B5" s="483" t="s">
        <v>50</v>
      </c>
      <c r="C5" s="484">
        <v>0</v>
      </c>
      <c r="D5" s="484">
        <v>0</v>
      </c>
      <c r="E5" s="484">
        <v>0</v>
      </c>
      <c r="F5" s="484">
        <v>0</v>
      </c>
      <c r="G5" s="484">
        <v>0</v>
      </c>
      <c r="H5" s="484">
        <v>0</v>
      </c>
      <c r="I5" s="484">
        <v>0</v>
      </c>
      <c r="J5" s="484">
        <v>0</v>
      </c>
      <c r="K5" s="484">
        <v>0</v>
      </c>
      <c r="L5" s="498">
        <v>0</v>
      </c>
      <c r="M5" s="498">
        <v>0</v>
      </c>
      <c r="N5" s="15"/>
      <c r="O5" s="67"/>
      <c r="P5" s="13"/>
    </row>
    <row r="6" spans="1:17" ht="15.75" customHeight="1" x14ac:dyDescent="0.25">
      <c r="A6" s="501" t="s">
        <v>51</v>
      </c>
      <c r="B6" s="488" t="s">
        <v>48</v>
      </c>
      <c r="C6" s="489">
        <v>0</v>
      </c>
      <c r="D6" s="489">
        <v>0</v>
      </c>
      <c r="E6" s="489">
        <v>0</v>
      </c>
      <c r="F6" s="489">
        <v>0</v>
      </c>
      <c r="G6" s="489">
        <v>0</v>
      </c>
      <c r="H6" s="489">
        <v>0</v>
      </c>
      <c r="I6" s="489">
        <v>0</v>
      </c>
      <c r="J6" s="489">
        <v>0</v>
      </c>
      <c r="K6" s="489">
        <v>0</v>
      </c>
      <c r="L6" s="491">
        <v>0</v>
      </c>
      <c r="M6" s="491">
        <v>0</v>
      </c>
      <c r="N6" s="15"/>
      <c r="O6" s="67"/>
      <c r="P6" s="13"/>
      <c r="Q6" s="13"/>
    </row>
    <row r="7" spans="1:17" ht="15.75" customHeight="1" x14ac:dyDescent="0.25">
      <c r="A7" s="502" t="s">
        <v>485</v>
      </c>
      <c r="B7" s="483" t="s">
        <v>97</v>
      </c>
      <c r="C7" s="484">
        <v>0</v>
      </c>
      <c r="D7" s="484">
        <v>0</v>
      </c>
      <c r="E7" s="484">
        <v>0</v>
      </c>
      <c r="F7" s="484">
        <v>0</v>
      </c>
      <c r="G7" s="484">
        <v>0</v>
      </c>
      <c r="H7" s="484">
        <v>0</v>
      </c>
      <c r="I7" s="484">
        <v>0</v>
      </c>
      <c r="J7" s="484">
        <v>0</v>
      </c>
      <c r="K7" s="484">
        <v>0</v>
      </c>
      <c r="L7" s="498">
        <v>0</v>
      </c>
      <c r="M7" s="498">
        <v>0</v>
      </c>
      <c r="N7" s="15"/>
      <c r="O7" s="67"/>
      <c r="P7" s="13"/>
      <c r="Q7" s="13"/>
    </row>
    <row r="8" spans="1:17" ht="15.75" customHeight="1" x14ac:dyDescent="0.25">
      <c r="A8" s="501" t="s">
        <v>53</v>
      </c>
      <c r="B8" s="488" t="s">
        <v>58</v>
      </c>
      <c r="C8" s="489">
        <v>0</v>
      </c>
      <c r="D8" s="489">
        <v>0</v>
      </c>
      <c r="E8" s="489">
        <v>0</v>
      </c>
      <c r="F8" s="489">
        <v>0</v>
      </c>
      <c r="G8" s="489">
        <v>0</v>
      </c>
      <c r="H8" s="489">
        <v>0</v>
      </c>
      <c r="I8" s="489">
        <v>0</v>
      </c>
      <c r="J8" s="489">
        <v>0</v>
      </c>
      <c r="K8" s="489">
        <v>0</v>
      </c>
      <c r="L8" s="491">
        <v>0</v>
      </c>
      <c r="M8" s="491">
        <v>0</v>
      </c>
      <c r="N8" s="15"/>
      <c r="O8" s="67"/>
      <c r="P8" s="13"/>
      <c r="Q8" s="13"/>
    </row>
    <row r="9" spans="1:17" ht="15.75" customHeight="1" x14ac:dyDescent="0.25">
      <c r="A9" s="502" t="s">
        <v>57</v>
      </c>
      <c r="B9" s="483" t="s">
        <v>56</v>
      </c>
      <c r="C9" s="485">
        <v>1</v>
      </c>
      <c r="D9" s="485">
        <v>0</v>
      </c>
      <c r="E9" s="485">
        <v>0</v>
      </c>
      <c r="F9" s="485">
        <v>0</v>
      </c>
      <c r="G9" s="485">
        <v>1</v>
      </c>
      <c r="H9" s="485">
        <v>0</v>
      </c>
      <c r="I9" s="485">
        <v>2</v>
      </c>
      <c r="J9" s="485">
        <v>1</v>
      </c>
      <c r="K9" s="485">
        <v>1</v>
      </c>
      <c r="L9" s="490">
        <v>1</v>
      </c>
      <c r="M9" s="490">
        <v>2</v>
      </c>
      <c r="N9" s="15"/>
      <c r="O9" s="67"/>
      <c r="P9" s="14"/>
      <c r="Q9" s="13"/>
    </row>
    <row r="10" spans="1:17" ht="15.75" customHeight="1" x14ac:dyDescent="0.25">
      <c r="A10" s="501" t="s">
        <v>24</v>
      </c>
      <c r="B10" s="488" t="s">
        <v>58</v>
      </c>
      <c r="C10" s="489">
        <v>0</v>
      </c>
      <c r="D10" s="489">
        <v>0</v>
      </c>
      <c r="E10" s="489">
        <v>0</v>
      </c>
      <c r="F10" s="489">
        <v>0</v>
      </c>
      <c r="G10" s="489">
        <v>0</v>
      </c>
      <c r="H10" s="489">
        <v>0</v>
      </c>
      <c r="I10" s="489">
        <v>0</v>
      </c>
      <c r="J10" s="489">
        <v>0</v>
      </c>
      <c r="K10" s="489">
        <v>0</v>
      </c>
      <c r="L10" s="491">
        <v>0</v>
      </c>
      <c r="M10" s="491">
        <v>0</v>
      </c>
      <c r="N10" s="16"/>
      <c r="O10" s="67"/>
      <c r="P10" s="13"/>
      <c r="Q10" s="13"/>
    </row>
    <row r="11" spans="1:17" ht="15.75" customHeight="1" x14ac:dyDescent="0.25">
      <c r="A11" s="502" t="s">
        <v>85</v>
      </c>
      <c r="B11" s="483" t="s">
        <v>48</v>
      </c>
      <c r="C11" s="484">
        <v>0</v>
      </c>
      <c r="D11" s="484">
        <v>0</v>
      </c>
      <c r="E11" s="484">
        <v>0</v>
      </c>
      <c r="F11" s="484">
        <v>0</v>
      </c>
      <c r="G11" s="484">
        <v>0</v>
      </c>
      <c r="H11" s="484">
        <v>0</v>
      </c>
      <c r="I11" s="484">
        <v>0</v>
      </c>
      <c r="J11" s="484">
        <v>0</v>
      </c>
      <c r="K11" s="484">
        <v>0</v>
      </c>
      <c r="L11" s="498">
        <v>0</v>
      </c>
      <c r="M11" s="498">
        <v>2</v>
      </c>
      <c r="N11" s="15"/>
      <c r="O11" s="67"/>
      <c r="P11" s="13"/>
      <c r="Q11" s="14"/>
    </row>
    <row r="12" spans="1:17" ht="15.75" customHeight="1" x14ac:dyDescent="0.25">
      <c r="A12" s="501" t="s">
        <v>61</v>
      </c>
      <c r="B12" s="488" t="s">
        <v>56</v>
      </c>
      <c r="C12" s="489">
        <v>0</v>
      </c>
      <c r="D12" s="489">
        <v>0</v>
      </c>
      <c r="E12" s="489">
        <v>0</v>
      </c>
      <c r="F12" s="489">
        <v>1</v>
      </c>
      <c r="G12" s="489">
        <v>0</v>
      </c>
      <c r="H12" s="489">
        <v>0</v>
      </c>
      <c r="I12" s="489">
        <v>0</v>
      </c>
      <c r="J12" s="489">
        <v>0</v>
      </c>
      <c r="K12" s="489">
        <v>1</v>
      </c>
      <c r="L12" s="491">
        <v>0</v>
      </c>
      <c r="M12" s="491">
        <v>1</v>
      </c>
      <c r="N12" s="15"/>
      <c r="O12" s="67"/>
      <c r="P12" s="13"/>
      <c r="Q12" s="13"/>
    </row>
    <row r="13" spans="1:17" ht="15.75" customHeight="1" x14ac:dyDescent="0.25">
      <c r="A13" s="502" t="s">
        <v>87</v>
      </c>
      <c r="B13" s="483" t="s">
        <v>58</v>
      </c>
      <c r="C13" s="484">
        <v>0</v>
      </c>
      <c r="D13" s="484">
        <v>0</v>
      </c>
      <c r="E13" s="484">
        <v>0</v>
      </c>
      <c r="F13" s="484">
        <v>0</v>
      </c>
      <c r="G13" s="484">
        <v>0</v>
      </c>
      <c r="H13" s="484">
        <v>0</v>
      </c>
      <c r="I13" s="484">
        <v>0</v>
      </c>
      <c r="J13" s="484">
        <v>0</v>
      </c>
      <c r="K13" s="484">
        <v>0</v>
      </c>
      <c r="L13" s="498">
        <v>0</v>
      </c>
      <c r="M13" s="498">
        <v>0</v>
      </c>
      <c r="N13" s="15"/>
      <c r="O13" s="67"/>
      <c r="P13" s="13"/>
      <c r="Q13" s="17"/>
    </row>
    <row r="14" spans="1:17" ht="15.75" customHeight="1" x14ac:dyDescent="0.25">
      <c r="A14" s="501" t="s">
        <v>88</v>
      </c>
      <c r="B14" s="488" t="s">
        <v>58</v>
      </c>
      <c r="C14" s="489">
        <v>0</v>
      </c>
      <c r="D14" s="489">
        <v>0</v>
      </c>
      <c r="E14" s="489">
        <v>0</v>
      </c>
      <c r="F14" s="489">
        <v>0</v>
      </c>
      <c r="G14" s="489">
        <v>0</v>
      </c>
      <c r="H14" s="489">
        <v>0</v>
      </c>
      <c r="I14" s="489">
        <v>0</v>
      </c>
      <c r="J14" s="489">
        <v>0</v>
      </c>
      <c r="K14" s="489">
        <v>0</v>
      </c>
      <c r="L14" s="491">
        <v>0</v>
      </c>
      <c r="M14" s="491">
        <v>0</v>
      </c>
      <c r="N14" s="15"/>
      <c r="O14" s="67"/>
      <c r="P14" s="13"/>
      <c r="Q14" s="13"/>
    </row>
    <row r="15" spans="1:17" s="68" customFormat="1" ht="15.75" customHeight="1" x14ac:dyDescent="0.25">
      <c r="A15" s="502" t="s">
        <v>64</v>
      </c>
      <c r="B15" s="483" t="s">
        <v>48</v>
      </c>
      <c r="C15" s="484">
        <v>0</v>
      </c>
      <c r="D15" s="484">
        <v>0</v>
      </c>
      <c r="E15" s="484">
        <v>0</v>
      </c>
      <c r="F15" s="484">
        <v>0</v>
      </c>
      <c r="G15" s="484">
        <v>0</v>
      </c>
      <c r="H15" s="486" t="s">
        <v>495</v>
      </c>
      <c r="I15" s="486" t="s">
        <v>495</v>
      </c>
      <c r="J15" s="486" t="s">
        <v>495</v>
      </c>
      <c r="K15" s="486" t="s">
        <v>495</v>
      </c>
      <c r="L15" s="499" t="s">
        <v>495</v>
      </c>
      <c r="M15" s="499"/>
      <c r="N15" s="15"/>
      <c r="O15" s="67"/>
      <c r="P15" s="13"/>
      <c r="Q15" s="13"/>
    </row>
    <row r="16" spans="1:17" ht="15.75" customHeight="1" x14ac:dyDescent="0.25">
      <c r="A16" s="501" t="s">
        <v>65</v>
      </c>
      <c r="B16" s="488" t="s">
        <v>50</v>
      </c>
      <c r="C16" s="489">
        <v>0</v>
      </c>
      <c r="D16" s="489">
        <v>1</v>
      </c>
      <c r="E16" s="489">
        <v>0</v>
      </c>
      <c r="F16" s="489">
        <v>0</v>
      </c>
      <c r="G16" s="489">
        <v>0</v>
      </c>
      <c r="H16" s="489">
        <v>0</v>
      </c>
      <c r="I16" s="489">
        <v>0</v>
      </c>
      <c r="J16" s="489">
        <v>0</v>
      </c>
      <c r="K16" s="489">
        <v>0</v>
      </c>
      <c r="L16" s="491">
        <v>1</v>
      </c>
      <c r="M16" s="491">
        <v>0</v>
      </c>
      <c r="N16" s="15"/>
      <c r="O16" s="67"/>
      <c r="P16" s="13"/>
      <c r="Q16" s="13"/>
    </row>
    <row r="17" spans="1:17" ht="15.75" customHeight="1" x14ac:dyDescent="0.25">
      <c r="A17" s="502" t="s">
        <v>66</v>
      </c>
      <c r="B17" s="483" t="s">
        <v>48</v>
      </c>
      <c r="C17" s="484">
        <v>0</v>
      </c>
      <c r="D17" s="484">
        <v>0</v>
      </c>
      <c r="E17" s="484">
        <v>0</v>
      </c>
      <c r="F17" s="484">
        <v>0</v>
      </c>
      <c r="G17" s="484">
        <v>0</v>
      </c>
      <c r="H17" s="484">
        <v>0</v>
      </c>
      <c r="I17" s="484">
        <v>0</v>
      </c>
      <c r="J17" s="484">
        <v>0</v>
      </c>
      <c r="K17" s="484">
        <v>0</v>
      </c>
      <c r="L17" s="498">
        <v>0</v>
      </c>
      <c r="M17" s="498">
        <v>0</v>
      </c>
      <c r="N17" s="15"/>
      <c r="O17" s="67"/>
      <c r="P17" s="13"/>
      <c r="Q17" s="13"/>
    </row>
    <row r="18" spans="1:17" ht="15.75" customHeight="1" x14ac:dyDescent="0.25">
      <c r="A18" s="501" t="s">
        <v>67</v>
      </c>
      <c r="B18" s="488" t="s">
        <v>48</v>
      </c>
      <c r="C18" s="489">
        <v>0</v>
      </c>
      <c r="D18" s="489">
        <v>0</v>
      </c>
      <c r="E18" s="489">
        <v>0</v>
      </c>
      <c r="F18" s="489">
        <v>0</v>
      </c>
      <c r="G18" s="489">
        <v>0</v>
      </c>
      <c r="H18" s="489">
        <v>0</v>
      </c>
      <c r="I18" s="489">
        <v>0</v>
      </c>
      <c r="J18" s="489">
        <v>0</v>
      </c>
      <c r="K18" s="489">
        <v>0</v>
      </c>
      <c r="L18" s="491">
        <v>0</v>
      </c>
      <c r="M18" s="491">
        <v>0</v>
      </c>
      <c r="N18" s="15"/>
      <c r="O18" s="67"/>
      <c r="P18" s="13"/>
      <c r="Q18" s="13"/>
    </row>
    <row r="19" spans="1:17" ht="15.75" customHeight="1" x14ac:dyDescent="0.25">
      <c r="A19" s="502" t="s">
        <v>68</v>
      </c>
      <c r="B19" s="483" t="s">
        <v>54</v>
      </c>
      <c r="C19" s="484">
        <v>0</v>
      </c>
      <c r="D19" s="484">
        <v>0</v>
      </c>
      <c r="E19" s="484">
        <v>0</v>
      </c>
      <c r="F19" s="484">
        <v>0</v>
      </c>
      <c r="G19" s="484">
        <v>0</v>
      </c>
      <c r="H19" s="484">
        <v>0</v>
      </c>
      <c r="I19" s="484">
        <v>0</v>
      </c>
      <c r="J19" s="484">
        <v>0</v>
      </c>
      <c r="K19" s="484">
        <v>0</v>
      </c>
      <c r="L19" s="498">
        <v>0</v>
      </c>
      <c r="M19" s="498">
        <v>0</v>
      </c>
      <c r="N19" s="15"/>
      <c r="O19" s="67"/>
      <c r="P19" s="13"/>
      <c r="Q19" s="13"/>
    </row>
    <row r="20" spans="1:17" ht="15.75" customHeight="1" x14ac:dyDescent="0.25">
      <c r="A20" s="501" t="s">
        <v>70</v>
      </c>
      <c r="B20" s="488" t="s">
        <v>56</v>
      </c>
      <c r="C20" s="489">
        <v>0</v>
      </c>
      <c r="D20" s="489">
        <v>0</v>
      </c>
      <c r="E20" s="489">
        <v>0</v>
      </c>
      <c r="F20" s="489">
        <v>0</v>
      </c>
      <c r="G20" s="489">
        <v>0</v>
      </c>
      <c r="H20" s="489">
        <v>0</v>
      </c>
      <c r="I20" s="489">
        <v>0</v>
      </c>
      <c r="J20" s="489">
        <v>0</v>
      </c>
      <c r="K20" s="489">
        <v>0</v>
      </c>
      <c r="L20" s="491">
        <v>0</v>
      </c>
      <c r="M20" s="491">
        <v>0</v>
      </c>
      <c r="N20" s="15"/>
      <c r="O20" s="67"/>
      <c r="P20" s="13"/>
      <c r="Q20" s="13"/>
    </row>
    <row r="21" spans="1:17" ht="15.75" customHeight="1" x14ac:dyDescent="0.25">
      <c r="A21" s="502" t="s">
        <v>98</v>
      </c>
      <c r="B21" s="483" t="s">
        <v>58</v>
      </c>
      <c r="C21" s="487">
        <v>0</v>
      </c>
      <c r="D21" s="484">
        <v>1</v>
      </c>
      <c r="E21" s="487">
        <v>0</v>
      </c>
      <c r="F21" s="484">
        <v>0</v>
      </c>
      <c r="G21" s="484">
        <v>0</v>
      </c>
      <c r="H21" s="484">
        <v>0</v>
      </c>
      <c r="I21" s="484">
        <v>0</v>
      </c>
      <c r="J21" s="484">
        <v>0</v>
      </c>
      <c r="K21" s="484">
        <v>0</v>
      </c>
      <c r="L21" s="498">
        <v>0</v>
      </c>
      <c r="M21" s="498">
        <v>0</v>
      </c>
      <c r="N21" s="15"/>
      <c r="O21" s="67"/>
      <c r="P21" s="13"/>
      <c r="Q21" s="13"/>
    </row>
    <row r="22" spans="1:17" ht="15.75" customHeight="1" x14ac:dyDescent="0.25">
      <c r="A22" s="501" t="s">
        <v>72</v>
      </c>
      <c r="B22" s="488" t="s">
        <v>56</v>
      </c>
      <c r="C22" s="489">
        <v>0</v>
      </c>
      <c r="D22" s="489">
        <v>0</v>
      </c>
      <c r="E22" s="489">
        <v>0</v>
      </c>
      <c r="F22" s="489">
        <v>0</v>
      </c>
      <c r="G22" s="489">
        <v>0</v>
      </c>
      <c r="H22" s="489">
        <v>1</v>
      </c>
      <c r="I22" s="489">
        <v>0</v>
      </c>
      <c r="J22" s="489">
        <v>0</v>
      </c>
      <c r="K22" s="489">
        <v>0</v>
      </c>
      <c r="L22" s="491">
        <v>1</v>
      </c>
      <c r="M22" s="491">
        <v>1</v>
      </c>
      <c r="N22" s="15"/>
      <c r="O22" s="67"/>
      <c r="P22" s="13"/>
      <c r="Q22" s="13"/>
    </row>
    <row r="23" spans="1:17" ht="15.75" customHeight="1" x14ac:dyDescent="0.25">
      <c r="A23" s="502" t="s">
        <v>99</v>
      </c>
      <c r="B23" s="483" t="s">
        <v>48</v>
      </c>
      <c r="C23" s="484">
        <v>0</v>
      </c>
      <c r="D23" s="484">
        <v>0</v>
      </c>
      <c r="E23" s="484">
        <v>0</v>
      </c>
      <c r="F23" s="484">
        <v>0</v>
      </c>
      <c r="G23" s="484">
        <v>0</v>
      </c>
      <c r="H23" s="484">
        <v>0</v>
      </c>
      <c r="I23" s="484">
        <v>0</v>
      </c>
      <c r="J23" s="484">
        <v>0</v>
      </c>
      <c r="K23" s="484">
        <v>0</v>
      </c>
      <c r="L23" s="498">
        <v>0</v>
      </c>
      <c r="M23" s="498">
        <v>0</v>
      </c>
      <c r="N23" s="15"/>
      <c r="O23" s="67"/>
      <c r="P23" s="13"/>
      <c r="Q23" s="13"/>
    </row>
    <row r="24" spans="1:17" ht="15.75" customHeight="1" x14ac:dyDescent="0.25">
      <c r="A24" s="501" t="s">
        <v>74</v>
      </c>
      <c r="B24" s="488" t="s">
        <v>58</v>
      </c>
      <c r="C24" s="489">
        <v>0</v>
      </c>
      <c r="D24" s="489">
        <v>0</v>
      </c>
      <c r="E24" s="489">
        <v>1</v>
      </c>
      <c r="F24" s="489">
        <v>0</v>
      </c>
      <c r="G24" s="489">
        <v>0</v>
      </c>
      <c r="H24" s="489">
        <v>0</v>
      </c>
      <c r="I24" s="489">
        <v>0</v>
      </c>
      <c r="J24" s="489">
        <v>0</v>
      </c>
      <c r="K24" s="489">
        <v>0</v>
      </c>
      <c r="L24" s="491">
        <v>0</v>
      </c>
      <c r="M24" s="491">
        <v>0</v>
      </c>
      <c r="N24" s="16"/>
      <c r="O24" s="67"/>
      <c r="P24" s="14"/>
      <c r="Q24" s="13"/>
    </row>
    <row r="25" spans="1:17" ht="15.75" customHeight="1" x14ac:dyDescent="0.25">
      <c r="A25" s="502" t="s">
        <v>75</v>
      </c>
      <c r="B25" s="483" t="s">
        <v>50</v>
      </c>
      <c r="C25" s="484">
        <v>0</v>
      </c>
      <c r="D25" s="484">
        <v>0</v>
      </c>
      <c r="E25" s="484">
        <v>0</v>
      </c>
      <c r="F25" s="484">
        <v>0</v>
      </c>
      <c r="G25" s="484">
        <v>0</v>
      </c>
      <c r="H25" s="484">
        <v>0</v>
      </c>
      <c r="I25" s="484">
        <v>0</v>
      </c>
      <c r="J25" s="484">
        <v>1</v>
      </c>
      <c r="K25" s="484">
        <v>0</v>
      </c>
      <c r="L25" s="498">
        <v>0</v>
      </c>
      <c r="M25" s="498">
        <v>0</v>
      </c>
      <c r="N25" s="16"/>
      <c r="O25" s="67"/>
      <c r="P25" s="14"/>
      <c r="Q25" s="13"/>
    </row>
    <row r="26" spans="1:17" ht="15.75" customHeight="1" x14ac:dyDescent="0.25">
      <c r="A26" s="510" t="s">
        <v>100</v>
      </c>
      <c r="B26" s="511"/>
      <c r="C26" s="512">
        <v>1</v>
      </c>
      <c r="D26" s="512">
        <v>2</v>
      </c>
      <c r="E26" s="512">
        <v>1</v>
      </c>
      <c r="F26" s="512">
        <v>1</v>
      </c>
      <c r="G26" s="512">
        <v>1</v>
      </c>
      <c r="H26" s="512">
        <v>1</v>
      </c>
      <c r="I26" s="512">
        <v>2</v>
      </c>
      <c r="J26" s="512">
        <v>2</v>
      </c>
      <c r="K26" s="512">
        <f>SUM(K4:K25)</f>
        <v>2</v>
      </c>
      <c r="L26" s="513">
        <f>SUM(L4:L25)</f>
        <v>3</v>
      </c>
      <c r="M26" s="513">
        <v>6</v>
      </c>
      <c r="N26" s="16"/>
      <c r="O26" s="67"/>
      <c r="P26" s="14"/>
    </row>
    <row r="27" spans="1:17" ht="15.75" customHeight="1" x14ac:dyDescent="0.25">
      <c r="A27" s="907" t="s">
        <v>470</v>
      </c>
      <c r="B27" s="908"/>
      <c r="C27" s="908"/>
      <c r="D27" s="908"/>
      <c r="E27" s="908"/>
      <c r="F27" s="908"/>
      <c r="G27" s="908"/>
      <c r="H27" s="908"/>
      <c r="I27" s="908"/>
      <c r="J27" s="808"/>
      <c r="K27" s="808"/>
      <c r="L27" s="613"/>
      <c r="M27" s="613"/>
      <c r="N27" s="16"/>
      <c r="O27" s="67"/>
      <c r="P27" s="14"/>
    </row>
    <row r="28" spans="1:17" ht="15.75" customHeight="1" x14ac:dyDescent="0.25">
      <c r="A28" s="501" t="s">
        <v>102</v>
      </c>
      <c r="B28" s="488" t="s">
        <v>97</v>
      </c>
      <c r="C28" s="489">
        <v>1</v>
      </c>
      <c r="D28" s="489">
        <v>0</v>
      </c>
      <c r="E28" s="489">
        <v>0</v>
      </c>
      <c r="F28" s="489">
        <v>0</v>
      </c>
      <c r="G28" s="489">
        <v>0</v>
      </c>
      <c r="H28" s="489">
        <v>0</v>
      </c>
      <c r="I28" s="489">
        <v>0</v>
      </c>
      <c r="J28" s="489">
        <v>0</v>
      </c>
      <c r="K28" s="489">
        <v>0</v>
      </c>
      <c r="L28" s="491">
        <v>0</v>
      </c>
      <c r="M28" s="491">
        <v>0</v>
      </c>
      <c r="N28" s="16"/>
      <c r="O28" s="67"/>
      <c r="P28" s="14"/>
    </row>
    <row r="29" spans="1:17" ht="15.75" customHeight="1" x14ac:dyDescent="0.25">
      <c r="A29" s="503" t="s">
        <v>103</v>
      </c>
      <c r="B29" s="483" t="s">
        <v>97</v>
      </c>
      <c r="C29" s="485">
        <v>0</v>
      </c>
      <c r="D29" s="485">
        <v>0</v>
      </c>
      <c r="E29" s="485">
        <v>0</v>
      </c>
      <c r="F29" s="485">
        <v>0</v>
      </c>
      <c r="G29" s="485">
        <v>0</v>
      </c>
      <c r="H29" s="485">
        <v>0</v>
      </c>
      <c r="I29" s="485">
        <v>0</v>
      </c>
      <c r="J29" s="485">
        <v>0</v>
      </c>
      <c r="K29" s="485">
        <v>0</v>
      </c>
      <c r="L29" s="490">
        <v>0</v>
      </c>
      <c r="M29" s="490">
        <v>0</v>
      </c>
      <c r="N29" s="16"/>
      <c r="O29" s="67"/>
      <c r="P29" s="14"/>
    </row>
    <row r="30" spans="1:17" ht="15.75" customHeight="1" x14ac:dyDescent="0.25">
      <c r="A30" s="501" t="s">
        <v>104</v>
      </c>
      <c r="B30" s="488" t="s">
        <v>97</v>
      </c>
      <c r="C30" s="489">
        <v>0</v>
      </c>
      <c r="D30" s="489">
        <v>0</v>
      </c>
      <c r="E30" s="489">
        <v>0</v>
      </c>
      <c r="F30" s="489">
        <v>0</v>
      </c>
      <c r="G30" s="489">
        <v>0</v>
      </c>
      <c r="H30" s="489">
        <v>0</v>
      </c>
      <c r="I30" s="489">
        <v>0</v>
      </c>
      <c r="J30" s="489">
        <v>0</v>
      </c>
      <c r="K30" s="489">
        <v>0</v>
      </c>
      <c r="L30" s="491">
        <v>0</v>
      </c>
      <c r="M30" s="491">
        <v>1</v>
      </c>
      <c r="N30" s="16"/>
      <c r="O30" s="67"/>
      <c r="P30" s="14"/>
    </row>
    <row r="31" spans="1:17" ht="15.75" customHeight="1" x14ac:dyDescent="0.25">
      <c r="A31" s="503" t="s">
        <v>105</v>
      </c>
      <c r="B31" s="483" t="s">
        <v>97</v>
      </c>
      <c r="C31" s="485">
        <v>0</v>
      </c>
      <c r="D31" s="485">
        <v>0</v>
      </c>
      <c r="E31" s="485">
        <v>0</v>
      </c>
      <c r="F31" s="485">
        <v>0</v>
      </c>
      <c r="G31" s="485">
        <v>0</v>
      </c>
      <c r="H31" s="485">
        <v>0</v>
      </c>
      <c r="I31" s="485">
        <v>0</v>
      </c>
      <c r="J31" s="485">
        <v>0</v>
      </c>
      <c r="K31" s="485">
        <v>0</v>
      </c>
      <c r="L31" s="490">
        <v>0</v>
      </c>
      <c r="M31" s="490">
        <v>0</v>
      </c>
      <c r="N31" s="16"/>
      <c r="O31" s="67"/>
      <c r="P31" s="14"/>
    </row>
    <row r="32" spans="1:17" ht="15.75" customHeight="1" x14ac:dyDescent="0.25">
      <c r="A32" s="510" t="s">
        <v>100</v>
      </c>
      <c r="B32" s="514"/>
      <c r="C32" s="515">
        <v>1</v>
      </c>
      <c r="D32" s="515">
        <v>0</v>
      </c>
      <c r="E32" s="515">
        <v>0</v>
      </c>
      <c r="F32" s="515">
        <v>0</v>
      </c>
      <c r="G32" s="515">
        <v>0</v>
      </c>
      <c r="H32" s="515">
        <v>0</v>
      </c>
      <c r="I32" s="515">
        <v>0</v>
      </c>
      <c r="J32" s="515">
        <v>0</v>
      </c>
      <c r="K32" s="515">
        <v>0</v>
      </c>
      <c r="L32" s="516">
        <v>0</v>
      </c>
      <c r="M32" s="516">
        <v>1</v>
      </c>
    </row>
    <row r="33" spans="1:13" ht="15.75" customHeight="1" x14ac:dyDescent="0.25">
      <c r="A33" s="907" t="s">
        <v>410</v>
      </c>
      <c r="B33" s="908"/>
      <c r="C33" s="908"/>
      <c r="D33" s="908"/>
      <c r="E33" s="908"/>
      <c r="F33" s="908"/>
      <c r="G33" s="908"/>
      <c r="H33" s="908"/>
      <c r="I33" s="908"/>
      <c r="J33" s="808"/>
      <c r="K33" s="808"/>
      <c r="L33" s="613"/>
      <c r="M33" s="613"/>
    </row>
    <row r="34" spans="1:13" ht="15.75" customHeight="1" x14ac:dyDescent="0.25">
      <c r="A34" s="501" t="s">
        <v>107</v>
      </c>
      <c r="B34" s="488" t="s">
        <v>480</v>
      </c>
      <c r="C34" s="489">
        <v>0</v>
      </c>
      <c r="D34" s="489">
        <v>0</v>
      </c>
      <c r="E34" s="489">
        <v>0</v>
      </c>
      <c r="F34" s="489">
        <v>0</v>
      </c>
      <c r="G34" s="489">
        <v>0</v>
      </c>
      <c r="H34" s="489">
        <v>0</v>
      </c>
      <c r="I34" s="489">
        <v>0</v>
      </c>
      <c r="J34" s="489">
        <v>0</v>
      </c>
      <c r="K34" s="489">
        <v>0</v>
      </c>
      <c r="L34" s="491">
        <v>0</v>
      </c>
      <c r="M34" s="491">
        <v>1</v>
      </c>
    </row>
    <row r="35" spans="1:13" ht="15.75" customHeight="1" x14ac:dyDescent="0.25">
      <c r="A35" s="503" t="s">
        <v>108</v>
      </c>
      <c r="B35" s="675" t="s">
        <v>97</v>
      </c>
      <c r="C35" s="485">
        <v>349</v>
      </c>
      <c r="D35" s="485">
        <v>388</v>
      </c>
      <c r="E35" s="485">
        <v>421</v>
      </c>
      <c r="F35" s="485">
        <v>393</v>
      </c>
      <c r="G35" s="485">
        <v>414</v>
      </c>
      <c r="H35" s="485">
        <v>439</v>
      </c>
      <c r="I35" s="485">
        <v>544</v>
      </c>
      <c r="J35" s="485">
        <v>487</v>
      </c>
      <c r="K35" s="485">
        <v>429</v>
      </c>
      <c r="L35" s="490">
        <v>332</v>
      </c>
      <c r="M35" s="490">
        <v>366</v>
      </c>
    </row>
    <row r="36" spans="1:13" ht="15.75" customHeight="1" x14ac:dyDescent="0.25">
      <c r="A36" s="501" t="s">
        <v>109</v>
      </c>
      <c r="B36" s="676" t="s">
        <v>97</v>
      </c>
      <c r="C36" s="489">
        <v>47</v>
      </c>
      <c r="D36" s="489">
        <v>22</v>
      </c>
      <c r="E36" s="489">
        <v>32</v>
      </c>
      <c r="F36" s="489">
        <v>28</v>
      </c>
      <c r="G36" s="489">
        <v>25</v>
      </c>
      <c r="H36" s="489">
        <v>14</v>
      </c>
      <c r="I36" s="489">
        <v>13</v>
      </c>
      <c r="J36" s="489">
        <v>12</v>
      </c>
      <c r="K36" s="489">
        <v>13</v>
      </c>
      <c r="L36" s="491">
        <v>7</v>
      </c>
      <c r="M36" s="491">
        <v>9</v>
      </c>
    </row>
    <row r="37" spans="1:13" ht="15.75" customHeight="1" x14ac:dyDescent="0.25">
      <c r="A37" s="503" t="s">
        <v>110</v>
      </c>
      <c r="B37" s="675" t="s">
        <v>97</v>
      </c>
      <c r="C37" s="485">
        <v>0</v>
      </c>
      <c r="D37" s="485">
        <v>0</v>
      </c>
      <c r="E37" s="485">
        <v>0</v>
      </c>
      <c r="F37" s="485">
        <v>0</v>
      </c>
      <c r="G37" s="485">
        <v>0</v>
      </c>
      <c r="H37" s="485">
        <v>0</v>
      </c>
      <c r="I37" s="485">
        <v>0</v>
      </c>
      <c r="J37" s="485">
        <v>0</v>
      </c>
      <c r="K37" s="485">
        <v>0</v>
      </c>
      <c r="L37" s="490">
        <v>0</v>
      </c>
      <c r="M37" s="490">
        <v>0</v>
      </c>
    </row>
    <row r="38" spans="1:13" ht="15.75" customHeight="1" thickBot="1" x14ac:dyDescent="0.3">
      <c r="A38" s="504" t="s">
        <v>100</v>
      </c>
      <c r="B38" s="492"/>
      <c r="C38" s="493">
        <v>396</v>
      </c>
      <c r="D38" s="493">
        <v>410</v>
      </c>
      <c r="E38" s="493">
        <v>453</v>
      </c>
      <c r="F38" s="493">
        <v>421</v>
      </c>
      <c r="G38" s="493">
        <v>439</v>
      </c>
      <c r="H38" s="493">
        <v>453</v>
      </c>
      <c r="I38" s="493">
        <v>557</v>
      </c>
      <c r="J38" s="493">
        <v>499</v>
      </c>
      <c r="K38" s="493">
        <f>SUM(K34:K37)</f>
        <v>442</v>
      </c>
      <c r="L38" s="494">
        <f>SUM(L34:L37)</f>
        <v>339</v>
      </c>
      <c r="M38" s="494">
        <f>SUM(M34:M37)</f>
        <v>376</v>
      </c>
    </row>
    <row r="39" spans="1:13" ht="15.75" customHeight="1" thickTop="1" thickBot="1" x14ac:dyDescent="0.3">
      <c r="A39" s="506" t="s">
        <v>11</v>
      </c>
      <c r="B39" s="507"/>
      <c r="C39" s="508">
        <f t="shared" ref="C39:J39" si="0">SUM(C26,C32,C38)</f>
        <v>398</v>
      </c>
      <c r="D39" s="508">
        <f t="shared" si="0"/>
        <v>412</v>
      </c>
      <c r="E39" s="508">
        <f t="shared" si="0"/>
        <v>454</v>
      </c>
      <c r="F39" s="508">
        <f t="shared" si="0"/>
        <v>422</v>
      </c>
      <c r="G39" s="508">
        <f t="shared" si="0"/>
        <v>440</v>
      </c>
      <c r="H39" s="508">
        <f t="shared" si="0"/>
        <v>454</v>
      </c>
      <c r="I39" s="508">
        <f t="shared" si="0"/>
        <v>559</v>
      </c>
      <c r="J39" s="508">
        <f t="shared" si="0"/>
        <v>501</v>
      </c>
      <c r="K39" s="508">
        <f t="shared" ref="K39" si="1">SUM(K26,K32,K38)</f>
        <v>444</v>
      </c>
      <c r="L39" s="509">
        <f t="shared" ref="L39:M39" si="2">SUM(L26,L32,L38)</f>
        <v>342</v>
      </c>
      <c r="M39" s="509">
        <f t="shared" si="2"/>
        <v>383</v>
      </c>
    </row>
    <row r="40" spans="1:13" ht="15.75" customHeight="1" x14ac:dyDescent="0.25">
      <c r="A40" s="905" t="s">
        <v>471</v>
      </c>
      <c r="B40" s="906"/>
      <c r="C40" s="906"/>
      <c r="D40" s="906"/>
      <c r="E40" s="906"/>
      <c r="F40" s="906"/>
      <c r="G40" s="906"/>
    </row>
    <row r="41" spans="1:13" ht="15.75" customHeight="1" x14ac:dyDescent="0.25">
      <c r="A41" s="906"/>
      <c r="B41" s="906"/>
      <c r="C41" s="906"/>
      <c r="D41" s="906"/>
      <c r="E41" s="906"/>
      <c r="F41" s="906"/>
      <c r="G41" s="906"/>
    </row>
  </sheetData>
  <mergeCells count="5">
    <mergeCell ref="A40:G41"/>
    <mergeCell ref="A27:I27"/>
    <mergeCell ref="A2:I2"/>
    <mergeCell ref="A33:I33"/>
    <mergeCell ref="A1:I1"/>
  </mergeCells>
  <pageMargins left="0.7" right="0.7" top="0.75" bottom="0.7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Q40"/>
  <sheetViews>
    <sheetView workbookViewId="0">
      <selection activeCell="P32" sqref="P32"/>
    </sheetView>
  </sheetViews>
  <sheetFormatPr defaultRowHeight="15" x14ac:dyDescent="0.25"/>
  <cols>
    <col min="1" max="1" width="23.140625" style="54" bestFit="1" customWidth="1"/>
    <col min="2" max="2" width="16.28515625" style="2" bestFit="1" customWidth="1"/>
    <col min="3" max="3" width="15.5703125" style="2" bestFit="1" customWidth="1"/>
    <col min="4" max="5" width="11.28515625" style="2" bestFit="1" customWidth="1"/>
    <col min="6" max="6" width="3" style="2" customWidth="1"/>
    <col min="7" max="7" width="18.7109375" style="2" bestFit="1" customWidth="1"/>
    <col min="8" max="8" width="14" style="2" bestFit="1" customWidth="1"/>
    <col min="9" max="9" width="6.5703125" style="2" bestFit="1" customWidth="1"/>
    <col min="10" max="10" width="7.5703125" style="2" bestFit="1" customWidth="1"/>
    <col min="11" max="11" width="11.28515625" style="2" bestFit="1" customWidth="1"/>
    <col min="12" max="12" width="3" style="2" customWidth="1"/>
    <col min="13" max="13" width="21.5703125" style="2" bestFit="1" customWidth="1"/>
    <col min="14" max="14" width="14" style="2" bestFit="1" customWidth="1"/>
    <col min="15" max="16" width="9.140625" style="2"/>
    <col min="17" max="17" width="11.28515625" style="2" bestFit="1" customWidth="1"/>
    <col min="18" max="16384" width="9.140625" style="2"/>
  </cols>
  <sheetData>
    <row r="1" spans="1:17" s="343" customFormat="1" ht="21" x14ac:dyDescent="0.35">
      <c r="A1" s="825" t="s">
        <v>520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</row>
    <row r="2" spans="1:17" ht="15.75" thickBot="1" x14ac:dyDescent="0.3">
      <c r="A2" s="913" t="s">
        <v>576</v>
      </c>
      <c r="B2" s="913"/>
      <c r="C2" s="913"/>
      <c r="D2" s="913"/>
      <c r="E2" s="23"/>
      <c r="G2" s="912" t="s">
        <v>577</v>
      </c>
      <c r="H2" s="912"/>
      <c r="I2" s="912"/>
      <c r="J2" s="912"/>
      <c r="K2" s="912"/>
      <c r="M2" s="886" t="s">
        <v>578</v>
      </c>
      <c r="N2" s="886"/>
      <c r="O2" s="886"/>
      <c r="P2" s="886"/>
      <c r="Q2" s="886"/>
    </row>
    <row r="3" spans="1:17" x14ac:dyDescent="0.25">
      <c r="A3" s="520" t="s">
        <v>381</v>
      </c>
      <c r="B3" s="366" t="s">
        <v>3</v>
      </c>
      <c r="C3" s="367" t="s">
        <v>10</v>
      </c>
      <c r="D3" s="368" t="s">
        <v>11</v>
      </c>
      <c r="E3" s="23"/>
      <c r="G3" s="271"/>
      <c r="H3" s="678" t="s">
        <v>380</v>
      </c>
      <c r="I3" s="395" t="s">
        <v>3</v>
      </c>
      <c r="J3" s="396" t="s">
        <v>10</v>
      </c>
      <c r="K3" s="397" t="s">
        <v>11</v>
      </c>
      <c r="M3" s="271"/>
      <c r="N3" s="678" t="s">
        <v>380</v>
      </c>
      <c r="O3" s="395" t="s">
        <v>3</v>
      </c>
      <c r="P3" s="396" t="s">
        <v>10</v>
      </c>
      <c r="Q3" s="397" t="s">
        <v>11</v>
      </c>
    </row>
    <row r="4" spans="1:17" x14ac:dyDescent="0.25">
      <c r="A4" s="521" t="s">
        <v>378</v>
      </c>
      <c r="B4" s="522">
        <v>8336</v>
      </c>
      <c r="C4" s="522">
        <v>1583</v>
      </c>
      <c r="D4" s="443">
        <f>SUM(B4:C4)</f>
        <v>9919</v>
      </c>
      <c r="E4" s="23"/>
      <c r="G4" s="911" t="s">
        <v>382</v>
      </c>
      <c r="H4" s="679" t="s">
        <v>378</v>
      </c>
      <c r="I4" s="680">
        <v>32</v>
      </c>
      <c r="J4" s="680">
        <v>2</v>
      </c>
      <c r="K4" s="681">
        <f>SUM(I4:J4)</f>
        <v>34</v>
      </c>
      <c r="M4" s="911" t="s">
        <v>392</v>
      </c>
      <c r="N4" s="679" t="s">
        <v>378</v>
      </c>
      <c r="O4" s="680">
        <v>6456</v>
      </c>
      <c r="P4" s="680">
        <v>1409</v>
      </c>
      <c r="Q4" s="681">
        <f>SUM(O4:P4)</f>
        <v>7865</v>
      </c>
    </row>
    <row r="5" spans="1:17" ht="15.75" thickBot="1" x14ac:dyDescent="0.3">
      <c r="A5" s="524" t="s">
        <v>379</v>
      </c>
      <c r="B5" s="525">
        <v>1402</v>
      </c>
      <c r="C5" s="525">
        <v>216</v>
      </c>
      <c r="D5" s="526">
        <f>SUM(B5:C5)</f>
        <v>1618</v>
      </c>
      <c r="E5" s="23"/>
      <c r="G5" s="911"/>
      <c r="H5" s="682" t="s">
        <v>379</v>
      </c>
      <c r="I5" s="683">
        <v>2</v>
      </c>
      <c r="J5" s="683">
        <v>0</v>
      </c>
      <c r="K5" s="684">
        <f>SUM(I5:J5)</f>
        <v>2</v>
      </c>
      <c r="M5" s="911"/>
      <c r="N5" s="682" t="s">
        <v>379</v>
      </c>
      <c r="O5" s="683">
        <v>924</v>
      </c>
      <c r="P5" s="683">
        <v>169</v>
      </c>
      <c r="Q5" s="684">
        <f>SUM(O5:P5)</f>
        <v>1093</v>
      </c>
    </row>
    <row r="6" spans="1:17" ht="16.5" thickTop="1" thickBot="1" x14ac:dyDescent="0.3">
      <c r="A6" s="254" t="s">
        <v>11</v>
      </c>
      <c r="B6" s="186">
        <f>SUM(B4:B5)</f>
        <v>9738</v>
      </c>
      <c r="C6" s="186">
        <f t="shared" ref="C6:D6" si="0">SUM(C4:C5)</f>
        <v>1799</v>
      </c>
      <c r="D6" s="313">
        <f t="shared" si="0"/>
        <v>11537</v>
      </c>
      <c r="E6" s="23"/>
      <c r="G6" s="910" t="s">
        <v>383</v>
      </c>
      <c r="H6" s="685" t="s">
        <v>378</v>
      </c>
      <c r="I6" s="686">
        <v>307</v>
      </c>
      <c r="J6" s="686">
        <v>49</v>
      </c>
      <c r="K6" s="687">
        <f>SUM(I6:J6)</f>
        <v>356</v>
      </c>
      <c r="M6" s="910" t="s">
        <v>393</v>
      </c>
      <c r="N6" s="685" t="s">
        <v>378</v>
      </c>
      <c r="O6" s="686">
        <v>1880</v>
      </c>
      <c r="P6" s="686">
        <v>174</v>
      </c>
      <c r="Q6" s="687">
        <f>SUM(O6:P6)</f>
        <v>2054</v>
      </c>
    </row>
    <row r="7" spans="1:17" ht="15.75" thickBot="1" x14ac:dyDescent="0.3">
      <c r="A7" s="617"/>
      <c r="B7" s="23"/>
      <c r="C7" s="24"/>
      <c r="D7" s="24"/>
      <c r="E7" s="24"/>
      <c r="G7" s="910"/>
      <c r="H7" s="685" t="s">
        <v>379</v>
      </c>
      <c r="I7" s="686">
        <v>30</v>
      </c>
      <c r="J7" s="686">
        <v>4</v>
      </c>
      <c r="K7" s="687">
        <f>SUM(I7:J7)</f>
        <v>34</v>
      </c>
      <c r="M7" s="910"/>
      <c r="N7" s="688" t="s">
        <v>379</v>
      </c>
      <c r="O7" s="689">
        <v>478</v>
      </c>
      <c r="P7" s="689">
        <v>47</v>
      </c>
      <c r="Q7" s="754">
        <f>SUM(O7:P7)</f>
        <v>525</v>
      </c>
    </row>
    <row r="8" spans="1:17" ht="16.5" thickTop="1" thickBot="1" x14ac:dyDescent="0.3">
      <c r="A8" s="845" t="s">
        <v>518</v>
      </c>
      <c r="B8" s="845"/>
      <c r="C8" s="845"/>
      <c r="D8" s="845"/>
      <c r="E8" s="845"/>
      <c r="G8" s="911" t="s">
        <v>384</v>
      </c>
      <c r="H8" s="682" t="s">
        <v>378</v>
      </c>
      <c r="I8" s="683">
        <v>1645</v>
      </c>
      <c r="J8" s="683">
        <v>275</v>
      </c>
      <c r="K8" s="684">
        <f t="shared" ref="K8:K29" si="1">SUM(I8:J8)</f>
        <v>1920</v>
      </c>
      <c r="M8" s="541" t="s">
        <v>11</v>
      </c>
      <c r="N8" s="186"/>
      <c r="O8" s="186">
        <f>SUM(O4:O7)</f>
        <v>9738</v>
      </c>
      <c r="P8" s="186">
        <f t="shared" ref="P8:Q8" si="2">SUM(P4:P7)</f>
        <v>1799</v>
      </c>
      <c r="Q8" s="313">
        <f t="shared" si="2"/>
        <v>11537</v>
      </c>
    </row>
    <row r="9" spans="1:17" x14ac:dyDescent="0.25">
      <c r="A9" s="405"/>
      <c r="B9" s="540" t="s">
        <v>380</v>
      </c>
      <c r="C9" s="310" t="s">
        <v>3</v>
      </c>
      <c r="D9" s="309" t="s">
        <v>10</v>
      </c>
      <c r="E9" s="296" t="s">
        <v>11</v>
      </c>
      <c r="G9" s="911"/>
      <c r="H9" s="682" t="s">
        <v>379</v>
      </c>
      <c r="I9" s="683">
        <v>228</v>
      </c>
      <c r="J9" s="683">
        <v>30</v>
      </c>
      <c r="K9" s="684">
        <f t="shared" si="1"/>
        <v>258</v>
      </c>
      <c r="M9" s="617"/>
      <c r="N9" s="24"/>
      <c r="O9" s="24"/>
      <c r="P9" s="24"/>
      <c r="Q9" s="24"/>
    </row>
    <row r="10" spans="1:17" ht="15.75" thickBot="1" x14ac:dyDescent="0.3">
      <c r="A10" s="911" t="s">
        <v>15</v>
      </c>
      <c r="B10" s="542" t="s">
        <v>378</v>
      </c>
      <c r="C10" s="542">
        <v>1259</v>
      </c>
      <c r="D10" s="542">
        <v>145</v>
      </c>
      <c r="E10" s="543">
        <f>SUM(C10:D10)</f>
        <v>1404</v>
      </c>
      <c r="G10" s="910" t="s">
        <v>385</v>
      </c>
      <c r="H10" s="685" t="s">
        <v>378</v>
      </c>
      <c r="I10" s="686">
        <v>2661</v>
      </c>
      <c r="J10" s="686">
        <v>579</v>
      </c>
      <c r="K10" s="687">
        <f t="shared" si="1"/>
        <v>3240</v>
      </c>
      <c r="M10" s="886" t="s">
        <v>581</v>
      </c>
      <c r="N10" s="886"/>
      <c r="O10" s="886"/>
      <c r="P10" s="886"/>
      <c r="Q10" s="886"/>
    </row>
    <row r="11" spans="1:17" x14ac:dyDescent="0.25">
      <c r="A11" s="911"/>
      <c r="B11" s="517" t="s">
        <v>379</v>
      </c>
      <c r="C11" s="517">
        <v>234</v>
      </c>
      <c r="D11" s="517">
        <v>25</v>
      </c>
      <c r="E11" s="543">
        <f>SUM(C11:D11)</f>
        <v>259</v>
      </c>
      <c r="G11" s="910"/>
      <c r="H11" s="685" t="s">
        <v>379</v>
      </c>
      <c r="I11" s="686">
        <v>402</v>
      </c>
      <c r="J11" s="686">
        <v>85</v>
      </c>
      <c r="K11" s="687">
        <f t="shared" si="1"/>
        <v>487</v>
      </c>
      <c r="M11" s="271"/>
      <c r="N11" s="678" t="s">
        <v>380</v>
      </c>
      <c r="O11" s="395" t="s">
        <v>3</v>
      </c>
      <c r="P11" s="396" t="s">
        <v>10</v>
      </c>
      <c r="Q11" s="397" t="s">
        <v>11</v>
      </c>
    </row>
    <row r="12" spans="1:17" x14ac:dyDescent="0.25">
      <c r="A12" s="896" t="s">
        <v>441</v>
      </c>
      <c r="B12" s="518" t="s">
        <v>378</v>
      </c>
      <c r="C12" s="518">
        <v>88</v>
      </c>
      <c r="D12" s="518">
        <v>15</v>
      </c>
      <c r="E12" s="519">
        <f>SUM(C12:D12)</f>
        <v>103</v>
      </c>
      <c r="G12" s="911" t="s">
        <v>386</v>
      </c>
      <c r="H12" s="682" t="s">
        <v>378</v>
      </c>
      <c r="I12" s="683">
        <v>1792</v>
      </c>
      <c r="J12" s="683">
        <v>345</v>
      </c>
      <c r="K12" s="684">
        <f t="shared" si="1"/>
        <v>2137</v>
      </c>
      <c r="M12" s="911" t="s">
        <v>394</v>
      </c>
      <c r="N12" s="679" t="s">
        <v>378</v>
      </c>
      <c r="O12" s="680">
        <v>809</v>
      </c>
      <c r="P12" s="680">
        <v>120</v>
      </c>
      <c r="Q12" s="681">
        <f>SUM(O12:P12)</f>
        <v>929</v>
      </c>
    </row>
    <row r="13" spans="1:17" x14ac:dyDescent="0.25">
      <c r="A13" s="896"/>
      <c r="B13" s="518" t="s">
        <v>379</v>
      </c>
      <c r="C13" s="518">
        <v>9</v>
      </c>
      <c r="D13" s="518">
        <v>1</v>
      </c>
      <c r="E13" s="519">
        <f>SUM(C13:D13)</f>
        <v>10</v>
      </c>
      <c r="G13" s="911"/>
      <c r="H13" s="682" t="s">
        <v>379</v>
      </c>
      <c r="I13" s="683">
        <v>340</v>
      </c>
      <c r="J13" s="683">
        <v>54</v>
      </c>
      <c r="K13" s="684">
        <f t="shared" si="1"/>
        <v>394</v>
      </c>
      <c r="M13" s="911"/>
      <c r="N13" s="682" t="s">
        <v>379</v>
      </c>
      <c r="O13" s="683">
        <v>86</v>
      </c>
      <c r="P13" s="683">
        <v>4</v>
      </c>
      <c r="Q13" s="684">
        <f t="shared" ref="Q13:Q17" si="3">SUM(O13:P13)</f>
        <v>90</v>
      </c>
    </row>
    <row r="14" spans="1:17" x14ac:dyDescent="0.25">
      <c r="A14" s="911" t="s">
        <v>13</v>
      </c>
      <c r="B14" s="517" t="s">
        <v>378</v>
      </c>
      <c r="C14" s="517">
        <v>4244</v>
      </c>
      <c r="D14" s="517">
        <v>896</v>
      </c>
      <c r="E14" s="543">
        <f t="shared" ref="E14:E21" si="4">SUM(C14:D14)</f>
        <v>5140</v>
      </c>
      <c r="G14" s="910" t="s">
        <v>387</v>
      </c>
      <c r="H14" s="685" t="s">
        <v>378</v>
      </c>
      <c r="I14" s="686">
        <v>501</v>
      </c>
      <c r="J14" s="686">
        <v>126</v>
      </c>
      <c r="K14" s="687">
        <f t="shared" si="1"/>
        <v>627</v>
      </c>
      <c r="M14" s="910" t="s">
        <v>395</v>
      </c>
      <c r="N14" s="685" t="s">
        <v>378</v>
      </c>
      <c r="O14" s="686">
        <v>3011</v>
      </c>
      <c r="P14" s="686">
        <v>355</v>
      </c>
      <c r="Q14" s="758">
        <f t="shared" si="3"/>
        <v>3366</v>
      </c>
    </row>
    <row r="15" spans="1:17" x14ac:dyDescent="0.25">
      <c r="A15" s="911"/>
      <c r="B15" s="517" t="s">
        <v>379</v>
      </c>
      <c r="C15" s="517">
        <v>671</v>
      </c>
      <c r="D15" s="517">
        <v>113</v>
      </c>
      <c r="E15" s="543">
        <f t="shared" si="4"/>
        <v>784</v>
      </c>
      <c r="G15" s="910"/>
      <c r="H15" s="752" t="s">
        <v>379</v>
      </c>
      <c r="I15" s="753">
        <v>100</v>
      </c>
      <c r="J15" s="753">
        <v>20</v>
      </c>
      <c r="K15" s="754">
        <f t="shared" si="1"/>
        <v>120</v>
      </c>
      <c r="M15" s="910"/>
      <c r="N15" s="685" t="s">
        <v>379</v>
      </c>
      <c r="O15" s="686">
        <v>399</v>
      </c>
      <c r="P15" s="686">
        <v>29</v>
      </c>
      <c r="Q15" s="758">
        <f t="shared" si="3"/>
        <v>428</v>
      </c>
    </row>
    <row r="16" spans="1:17" x14ac:dyDescent="0.25">
      <c r="A16" s="896" t="s">
        <v>189</v>
      </c>
      <c r="B16" s="518" t="s">
        <v>378</v>
      </c>
      <c r="C16" s="518">
        <v>2502</v>
      </c>
      <c r="D16" s="518">
        <v>465</v>
      </c>
      <c r="E16" s="519">
        <f t="shared" si="4"/>
        <v>2967</v>
      </c>
      <c r="G16" s="911" t="s">
        <v>484</v>
      </c>
      <c r="H16" s="682" t="s">
        <v>378</v>
      </c>
      <c r="I16" s="683">
        <v>28</v>
      </c>
      <c r="J16" s="683">
        <v>3</v>
      </c>
      <c r="K16" s="684">
        <f t="shared" si="1"/>
        <v>31</v>
      </c>
      <c r="M16" s="911" t="s">
        <v>396</v>
      </c>
      <c r="N16" s="682" t="s">
        <v>378</v>
      </c>
      <c r="O16" s="683">
        <v>4516</v>
      </c>
      <c r="P16" s="683">
        <v>1108</v>
      </c>
      <c r="Q16" s="684">
        <f t="shared" si="3"/>
        <v>5624</v>
      </c>
    </row>
    <row r="17" spans="1:17" x14ac:dyDescent="0.25">
      <c r="A17" s="896"/>
      <c r="B17" s="518" t="s">
        <v>379</v>
      </c>
      <c r="C17" s="518">
        <v>444</v>
      </c>
      <c r="D17" s="518">
        <v>68</v>
      </c>
      <c r="E17" s="519">
        <f t="shared" si="4"/>
        <v>512</v>
      </c>
      <c r="G17" s="911"/>
      <c r="H17" s="682" t="s">
        <v>379</v>
      </c>
      <c r="I17" s="683">
        <v>0</v>
      </c>
      <c r="J17" s="683">
        <v>1</v>
      </c>
      <c r="K17" s="684">
        <f t="shared" si="1"/>
        <v>1</v>
      </c>
      <c r="M17" s="911"/>
      <c r="N17" s="682" t="s">
        <v>379</v>
      </c>
      <c r="O17" s="683">
        <v>917</v>
      </c>
      <c r="P17" s="683">
        <v>183</v>
      </c>
      <c r="Q17" s="684">
        <f t="shared" si="3"/>
        <v>1100</v>
      </c>
    </row>
    <row r="18" spans="1:17" ht="15.75" thickBot="1" x14ac:dyDescent="0.3">
      <c r="A18" s="911" t="s">
        <v>16</v>
      </c>
      <c r="B18" s="517" t="s">
        <v>378</v>
      </c>
      <c r="C18" s="517">
        <v>236</v>
      </c>
      <c r="D18" s="517">
        <v>60</v>
      </c>
      <c r="E18" s="543">
        <f t="shared" si="4"/>
        <v>296</v>
      </c>
      <c r="G18" s="910" t="s">
        <v>472</v>
      </c>
      <c r="H18" s="685" t="s">
        <v>378</v>
      </c>
      <c r="I18" s="686">
        <v>163</v>
      </c>
      <c r="J18" s="686">
        <v>24</v>
      </c>
      <c r="K18" s="687">
        <f t="shared" si="1"/>
        <v>187</v>
      </c>
      <c r="M18" s="254" t="s">
        <v>11</v>
      </c>
      <c r="N18" s="186"/>
      <c r="O18" s="186">
        <f>SUM(O12:O17)</f>
        <v>9738</v>
      </c>
      <c r="P18" s="186">
        <f>SUM(P12:P17)</f>
        <v>1799</v>
      </c>
      <c r="Q18" s="195">
        <f>SUM(Q12:Q17)</f>
        <v>11537</v>
      </c>
    </row>
    <row r="19" spans="1:17" x14ac:dyDescent="0.25">
      <c r="A19" s="911"/>
      <c r="B19" s="614" t="s">
        <v>379</v>
      </c>
      <c r="C19" s="614">
        <v>44</v>
      </c>
      <c r="D19" s="614">
        <v>9</v>
      </c>
      <c r="E19" s="543">
        <f t="shared" si="4"/>
        <v>53</v>
      </c>
      <c r="G19" s="910"/>
      <c r="H19" s="685" t="s">
        <v>379</v>
      </c>
      <c r="I19" s="686">
        <v>8</v>
      </c>
      <c r="J19" s="686">
        <v>0</v>
      </c>
      <c r="K19" s="687">
        <f t="shared" si="1"/>
        <v>8</v>
      </c>
      <c r="M19" s="617"/>
      <c r="N19" s="617"/>
      <c r="O19" s="617"/>
      <c r="P19" s="617"/>
      <c r="Q19" s="617"/>
    </row>
    <row r="20" spans="1:17" ht="15.75" thickBot="1" x14ac:dyDescent="0.3">
      <c r="A20" s="896" t="s">
        <v>106</v>
      </c>
      <c r="B20" s="615" t="s">
        <v>378</v>
      </c>
      <c r="C20" s="615">
        <v>7</v>
      </c>
      <c r="D20" s="615">
        <v>2</v>
      </c>
      <c r="E20" s="519">
        <f t="shared" si="4"/>
        <v>9</v>
      </c>
      <c r="G20" s="911" t="s">
        <v>434</v>
      </c>
      <c r="H20" s="682" t="s">
        <v>378</v>
      </c>
      <c r="I20" s="683">
        <v>111</v>
      </c>
      <c r="J20" s="683">
        <v>33</v>
      </c>
      <c r="K20" s="684">
        <f t="shared" si="1"/>
        <v>144</v>
      </c>
      <c r="M20" s="845" t="s">
        <v>579</v>
      </c>
      <c r="N20" s="845"/>
      <c r="O20" s="845"/>
      <c r="P20" s="845"/>
      <c r="Q20" s="845"/>
    </row>
    <row r="21" spans="1:17" ht="15.75" thickBot="1" x14ac:dyDescent="0.3">
      <c r="A21" s="896"/>
      <c r="B21" s="677" t="s">
        <v>379</v>
      </c>
      <c r="C21" s="677">
        <v>0</v>
      </c>
      <c r="D21" s="677">
        <v>0</v>
      </c>
      <c r="E21" s="519">
        <f t="shared" si="4"/>
        <v>0</v>
      </c>
      <c r="G21" s="911"/>
      <c r="H21" s="682" t="s">
        <v>379</v>
      </c>
      <c r="I21" s="683">
        <v>13</v>
      </c>
      <c r="J21" s="683">
        <v>2</v>
      </c>
      <c r="K21" s="684">
        <f t="shared" si="1"/>
        <v>15</v>
      </c>
      <c r="M21" s="271"/>
      <c r="N21" s="678" t="s">
        <v>380</v>
      </c>
      <c r="O21" s="395" t="s">
        <v>3</v>
      </c>
      <c r="P21" s="396" t="s">
        <v>10</v>
      </c>
      <c r="Q21" s="397" t="s">
        <v>11</v>
      </c>
    </row>
    <row r="22" spans="1:17" ht="16.5" thickTop="1" thickBot="1" x14ac:dyDescent="0.3">
      <c r="A22" s="541" t="s">
        <v>11</v>
      </c>
      <c r="B22" s="312"/>
      <c r="C22" s="312">
        <f>SUM(C9:C21)</f>
        <v>9738</v>
      </c>
      <c r="D22" s="312">
        <f>SUM(D9:D21)</f>
        <v>1799</v>
      </c>
      <c r="E22" s="313">
        <f>SUM(E9:E21)</f>
        <v>11537</v>
      </c>
      <c r="G22" s="910" t="s">
        <v>435</v>
      </c>
      <c r="H22" s="685" t="s">
        <v>378</v>
      </c>
      <c r="I22" s="686">
        <v>219</v>
      </c>
      <c r="J22" s="686">
        <v>83</v>
      </c>
      <c r="K22" s="687">
        <f t="shared" si="1"/>
        <v>302</v>
      </c>
      <c r="M22" s="760" t="s">
        <v>443</v>
      </c>
      <c r="N22" s="679" t="s">
        <v>260</v>
      </c>
      <c r="O22" s="680">
        <v>1051</v>
      </c>
      <c r="P22" s="680">
        <v>238</v>
      </c>
      <c r="Q22" s="681">
        <f>SUM(O22:P22)</f>
        <v>1289</v>
      </c>
    </row>
    <row r="23" spans="1:17" x14ac:dyDescent="0.25">
      <c r="A23" s="617"/>
      <c r="B23" s="316"/>
      <c r="C23" s="316"/>
      <c r="D23" s="316"/>
      <c r="E23" s="316"/>
      <c r="G23" s="910"/>
      <c r="H23" s="685" t="s">
        <v>379</v>
      </c>
      <c r="I23" s="686">
        <v>52</v>
      </c>
      <c r="J23" s="686">
        <v>13</v>
      </c>
      <c r="K23" s="687">
        <f t="shared" si="1"/>
        <v>65</v>
      </c>
      <c r="M23" s="279"/>
      <c r="N23" s="682" t="s">
        <v>261</v>
      </c>
      <c r="O23" s="683">
        <v>1803</v>
      </c>
      <c r="P23" s="683">
        <v>366</v>
      </c>
      <c r="Q23" s="684">
        <f t="shared" ref="Q23:Q31" si="5">SUM(O23:P23)</f>
        <v>2169</v>
      </c>
    </row>
    <row r="24" spans="1:17" ht="15.75" thickBot="1" x14ac:dyDescent="0.3">
      <c r="A24" s="838" t="s">
        <v>519</v>
      </c>
      <c r="B24" s="838"/>
      <c r="C24" s="838"/>
      <c r="D24" s="838"/>
      <c r="E24" s="838"/>
      <c r="G24" s="911" t="s">
        <v>473</v>
      </c>
      <c r="H24" s="682" t="s">
        <v>378</v>
      </c>
      <c r="I24" s="683">
        <v>215</v>
      </c>
      <c r="J24" s="683">
        <v>56</v>
      </c>
      <c r="K24" s="684">
        <f t="shared" si="1"/>
        <v>271</v>
      </c>
      <c r="L24" s="755"/>
      <c r="M24" s="293" t="s">
        <v>397</v>
      </c>
      <c r="N24" s="685" t="s">
        <v>260</v>
      </c>
      <c r="O24" s="686">
        <v>490</v>
      </c>
      <c r="P24" s="686">
        <v>108</v>
      </c>
      <c r="Q24" s="758">
        <f t="shared" si="5"/>
        <v>598</v>
      </c>
    </row>
    <row r="25" spans="1:17" x14ac:dyDescent="0.25">
      <c r="A25" s="914" t="s">
        <v>186</v>
      </c>
      <c r="B25" s="531" t="s">
        <v>378</v>
      </c>
      <c r="C25" s="532">
        <v>2</v>
      </c>
      <c r="D25" s="532">
        <v>1</v>
      </c>
      <c r="E25" s="533">
        <f>SUM(C25:D25)</f>
        <v>3</v>
      </c>
      <c r="G25" s="911"/>
      <c r="H25" s="682" t="s">
        <v>379</v>
      </c>
      <c r="I25" s="683">
        <v>14</v>
      </c>
      <c r="J25" s="683">
        <v>1</v>
      </c>
      <c r="K25" s="684">
        <f t="shared" si="1"/>
        <v>15</v>
      </c>
      <c r="L25" s="755"/>
      <c r="M25" s="293"/>
      <c r="N25" s="685" t="s">
        <v>261</v>
      </c>
      <c r="O25" s="686">
        <v>214</v>
      </c>
      <c r="P25" s="686">
        <v>35</v>
      </c>
      <c r="Q25" s="758">
        <f t="shared" si="5"/>
        <v>249</v>
      </c>
    </row>
    <row r="26" spans="1:17" x14ac:dyDescent="0.25">
      <c r="A26" s="911"/>
      <c r="B26" s="527" t="s">
        <v>379</v>
      </c>
      <c r="C26" s="528">
        <v>0</v>
      </c>
      <c r="D26" s="528">
        <v>0</v>
      </c>
      <c r="E26" s="534">
        <f>SUM(C26:D26)</f>
        <v>0</v>
      </c>
      <c r="G26" s="910" t="s">
        <v>388</v>
      </c>
      <c r="H26" s="685" t="s">
        <v>378</v>
      </c>
      <c r="I26" s="686">
        <v>659</v>
      </c>
      <c r="J26" s="686">
        <v>8</v>
      </c>
      <c r="K26" s="687">
        <f t="shared" si="1"/>
        <v>667</v>
      </c>
      <c r="L26" s="755"/>
      <c r="M26" s="279" t="s">
        <v>444</v>
      </c>
      <c r="N26" s="682" t="s">
        <v>260</v>
      </c>
      <c r="O26" s="683">
        <v>606</v>
      </c>
      <c r="P26" s="683">
        <v>79</v>
      </c>
      <c r="Q26" s="684">
        <f t="shared" si="5"/>
        <v>685</v>
      </c>
    </row>
    <row r="27" spans="1:17" x14ac:dyDescent="0.25">
      <c r="A27" s="896" t="s">
        <v>296</v>
      </c>
      <c r="B27" s="529" t="s">
        <v>378</v>
      </c>
      <c r="C27" s="530">
        <v>1602</v>
      </c>
      <c r="D27" s="530">
        <v>338</v>
      </c>
      <c r="E27" s="535">
        <f>SUM(C27:D27)</f>
        <v>1940</v>
      </c>
      <c r="G27" s="910"/>
      <c r="H27" s="685" t="s">
        <v>379</v>
      </c>
      <c r="I27" s="686">
        <v>213</v>
      </c>
      <c r="J27" s="686">
        <v>6</v>
      </c>
      <c r="K27" s="687">
        <f t="shared" si="1"/>
        <v>219</v>
      </c>
      <c r="L27" s="755"/>
      <c r="M27" s="279"/>
      <c r="N27" s="682" t="s">
        <v>261</v>
      </c>
      <c r="O27" s="683">
        <v>1314</v>
      </c>
      <c r="P27" s="683">
        <v>200</v>
      </c>
      <c r="Q27" s="684">
        <f t="shared" si="5"/>
        <v>1514</v>
      </c>
    </row>
    <row r="28" spans="1:17" x14ac:dyDescent="0.25">
      <c r="A28" s="896"/>
      <c r="B28" s="529" t="s">
        <v>379</v>
      </c>
      <c r="C28" s="530">
        <v>312</v>
      </c>
      <c r="D28" s="530">
        <v>57</v>
      </c>
      <c r="E28" s="535">
        <f>SUM(C28:D28)</f>
        <v>369</v>
      </c>
      <c r="G28" s="911" t="s">
        <v>474</v>
      </c>
      <c r="H28" s="682" t="s">
        <v>378</v>
      </c>
      <c r="I28" s="683">
        <v>3</v>
      </c>
      <c r="J28" s="683">
        <v>0</v>
      </c>
      <c r="K28" s="684">
        <f t="shared" si="1"/>
        <v>3</v>
      </c>
      <c r="L28" s="756"/>
      <c r="M28" s="293" t="s">
        <v>398</v>
      </c>
      <c r="N28" s="685" t="s">
        <v>260</v>
      </c>
      <c r="O28" s="686">
        <v>363</v>
      </c>
      <c r="P28" s="686">
        <v>84</v>
      </c>
      <c r="Q28" s="758">
        <f t="shared" si="5"/>
        <v>447</v>
      </c>
    </row>
    <row r="29" spans="1:17" ht="15" customHeight="1" x14ac:dyDescent="0.25">
      <c r="A29" s="911" t="s">
        <v>5</v>
      </c>
      <c r="B29" s="527" t="s">
        <v>378</v>
      </c>
      <c r="C29" s="528">
        <v>2851</v>
      </c>
      <c r="D29" s="528">
        <v>649</v>
      </c>
      <c r="E29" s="534">
        <f t="shared" ref="E29:E38" si="6">SUM(C29:D29)</f>
        <v>3500</v>
      </c>
      <c r="G29" s="911"/>
      <c r="H29" s="682" t="s">
        <v>379</v>
      </c>
      <c r="I29" s="683">
        <v>0</v>
      </c>
      <c r="J29" s="683">
        <v>0</v>
      </c>
      <c r="K29" s="684">
        <f t="shared" si="1"/>
        <v>0</v>
      </c>
      <c r="L29" s="756"/>
      <c r="M29" s="293"/>
      <c r="N29" s="685" t="s">
        <v>261</v>
      </c>
      <c r="O29" s="686">
        <v>647</v>
      </c>
      <c r="P29" s="686">
        <v>135</v>
      </c>
      <c r="Q29" s="758">
        <f t="shared" si="5"/>
        <v>782</v>
      </c>
    </row>
    <row r="30" spans="1:17" ht="15.75" thickBot="1" x14ac:dyDescent="0.3">
      <c r="A30" s="911"/>
      <c r="B30" s="527" t="s">
        <v>379</v>
      </c>
      <c r="C30" s="528">
        <v>497</v>
      </c>
      <c r="D30" s="528">
        <v>102</v>
      </c>
      <c r="E30" s="534">
        <f t="shared" si="6"/>
        <v>599</v>
      </c>
      <c r="F30" s="23"/>
      <c r="G30" s="254" t="s">
        <v>11</v>
      </c>
      <c r="H30" s="186"/>
      <c r="I30" s="186">
        <f>SUM(I4:I29)</f>
        <v>9738</v>
      </c>
      <c r="J30" s="186">
        <f>SUM(J4:J29)</f>
        <v>1799</v>
      </c>
      <c r="K30" s="186">
        <f>SUM(K4:K29)</f>
        <v>11537</v>
      </c>
      <c r="L30" s="756"/>
      <c r="M30" s="279" t="s">
        <v>106</v>
      </c>
      <c r="N30" s="682" t="s">
        <v>260</v>
      </c>
      <c r="O30" s="683">
        <v>13</v>
      </c>
      <c r="P30" s="683">
        <v>8</v>
      </c>
      <c r="Q30" s="684">
        <f t="shared" si="5"/>
        <v>21</v>
      </c>
    </row>
    <row r="31" spans="1:17" ht="15.75" thickBot="1" x14ac:dyDescent="0.3">
      <c r="A31" s="896" t="s">
        <v>6</v>
      </c>
      <c r="B31" s="529" t="s">
        <v>378</v>
      </c>
      <c r="C31" s="530">
        <v>1993</v>
      </c>
      <c r="D31" s="530">
        <v>376</v>
      </c>
      <c r="E31" s="535">
        <f t="shared" si="6"/>
        <v>2369</v>
      </c>
      <c r="F31" s="23"/>
      <c r="G31" s="617"/>
      <c r="H31" s="316"/>
      <c r="I31" s="316"/>
      <c r="J31" s="316"/>
      <c r="K31" s="316"/>
      <c r="L31" s="756"/>
      <c r="M31" s="398"/>
      <c r="N31" s="691" t="s">
        <v>261</v>
      </c>
      <c r="O31" s="692">
        <v>19</v>
      </c>
      <c r="P31" s="692">
        <v>3</v>
      </c>
      <c r="Q31" s="759">
        <f t="shared" si="5"/>
        <v>22</v>
      </c>
    </row>
    <row r="32" spans="1:17" ht="16.5" thickTop="1" thickBot="1" x14ac:dyDescent="0.3">
      <c r="A32" s="896"/>
      <c r="B32" s="529" t="s">
        <v>379</v>
      </c>
      <c r="C32" s="530">
        <v>317</v>
      </c>
      <c r="D32" s="530">
        <v>49</v>
      </c>
      <c r="E32" s="535">
        <f t="shared" si="6"/>
        <v>366</v>
      </c>
      <c r="G32" s="916" t="s">
        <v>580</v>
      </c>
      <c r="H32" s="916"/>
      <c r="I32" s="916"/>
      <c r="J32" s="916"/>
      <c r="K32" s="916"/>
      <c r="L32" s="757"/>
      <c r="M32" s="254" t="s">
        <v>11</v>
      </c>
      <c r="N32" s="186"/>
      <c r="O32" s="186">
        <f>SUM(O22:O31)</f>
        <v>6520</v>
      </c>
      <c r="P32" s="186">
        <f>SUM(P22:P31)</f>
        <v>1256</v>
      </c>
      <c r="Q32" s="195">
        <f>SUM(Q22:Q31)</f>
        <v>7776</v>
      </c>
    </row>
    <row r="33" spans="1:13" x14ac:dyDescent="0.25">
      <c r="A33" s="911" t="s">
        <v>7</v>
      </c>
      <c r="B33" s="527" t="s">
        <v>378</v>
      </c>
      <c r="C33" s="528">
        <v>1304</v>
      </c>
      <c r="D33" s="528">
        <v>167</v>
      </c>
      <c r="E33" s="534">
        <f t="shared" si="6"/>
        <v>1471</v>
      </c>
      <c r="G33" s="271"/>
      <c r="H33" s="678" t="s">
        <v>380</v>
      </c>
      <c r="I33" s="395" t="s">
        <v>3</v>
      </c>
      <c r="J33" s="396" t="s">
        <v>10</v>
      </c>
      <c r="K33" s="693" t="s">
        <v>11</v>
      </c>
      <c r="L33" s="218"/>
      <c r="M33" s="809"/>
    </row>
    <row r="34" spans="1:13" x14ac:dyDescent="0.25">
      <c r="A34" s="911"/>
      <c r="B34" s="527" t="s">
        <v>379</v>
      </c>
      <c r="C34" s="528">
        <v>192</v>
      </c>
      <c r="D34" s="528">
        <v>8</v>
      </c>
      <c r="E34" s="534">
        <f t="shared" si="6"/>
        <v>200</v>
      </c>
      <c r="G34" s="911" t="s">
        <v>390</v>
      </c>
      <c r="H34" s="679" t="s">
        <v>378</v>
      </c>
      <c r="I34" s="680">
        <v>4869</v>
      </c>
      <c r="J34" s="680">
        <v>1220</v>
      </c>
      <c r="K34" s="681">
        <f>SUM(I34:J34)</f>
        <v>6089</v>
      </c>
      <c r="L34" s="218"/>
      <c r="M34" s="23"/>
    </row>
    <row r="35" spans="1:13" x14ac:dyDescent="0.25">
      <c r="A35" s="910" t="s">
        <v>187</v>
      </c>
      <c r="B35" s="536" t="s">
        <v>378</v>
      </c>
      <c r="C35" s="537">
        <v>456</v>
      </c>
      <c r="D35" s="537">
        <v>43</v>
      </c>
      <c r="E35" s="535">
        <f t="shared" si="6"/>
        <v>499</v>
      </c>
      <c r="G35" s="911"/>
      <c r="H35" s="682" t="s">
        <v>379</v>
      </c>
      <c r="I35" s="683">
        <v>691</v>
      </c>
      <c r="J35" s="683">
        <v>171</v>
      </c>
      <c r="K35" s="684">
        <f>SUM(I35:J35)</f>
        <v>862</v>
      </c>
      <c r="L35" s="23"/>
      <c r="M35" s="23"/>
    </row>
    <row r="36" spans="1:13" x14ac:dyDescent="0.25">
      <c r="A36" s="910"/>
      <c r="B36" s="536" t="s">
        <v>379</v>
      </c>
      <c r="C36" s="537">
        <v>60</v>
      </c>
      <c r="D36" s="537">
        <v>0</v>
      </c>
      <c r="E36" s="535">
        <f t="shared" si="6"/>
        <v>60</v>
      </c>
      <c r="G36" s="910" t="s">
        <v>391</v>
      </c>
      <c r="H36" s="685" t="s">
        <v>378</v>
      </c>
      <c r="I36" s="686">
        <v>3467</v>
      </c>
      <c r="J36" s="686">
        <v>363</v>
      </c>
      <c r="K36" s="687">
        <f>SUM(I36:J36)</f>
        <v>3830</v>
      </c>
    </row>
    <row r="37" spans="1:13" ht="15.75" thickBot="1" x14ac:dyDescent="0.3">
      <c r="A37" s="911" t="s">
        <v>188</v>
      </c>
      <c r="B37" s="527" t="s">
        <v>378</v>
      </c>
      <c r="C37" s="528">
        <v>128</v>
      </c>
      <c r="D37" s="528">
        <v>9</v>
      </c>
      <c r="E37" s="534">
        <f t="shared" si="6"/>
        <v>137</v>
      </c>
      <c r="G37" s="910"/>
      <c r="H37" s="688" t="s">
        <v>379</v>
      </c>
      <c r="I37" s="689">
        <v>711</v>
      </c>
      <c r="J37" s="689">
        <v>45</v>
      </c>
      <c r="K37" s="690">
        <f>SUM(I37:J37)</f>
        <v>756</v>
      </c>
    </row>
    <row r="38" spans="1:13" ht="16.5" thickTop="1" thickBot="1" x14ac:dyDescent="0.3">
      <c r="A38" s="915"/>
      <c r="B38" s="538" t="s">
        <v>379</v>
      </c>
      <c r="C38" s="523">
        <v>24</v>
      </c>
      <c r="D38" s="523">
        <v>0</v>
      </c>
      <c r="E38" s="751">
        <f t="shared" si="6"/>
        <v>24</v>
      </c>
      <c r="G38" s="541" t="s">
        <v>11</v>
      </c>
      <c r="H38" s="186"/>
      <c r="I38" s="186">
        <f>SUM(I34:I37)</f>
        <v>9738</v>
      </c>
      <c r="J38" s="186">
        <f t="shared" ref="J38:K38" si="7">SUM(J34:J37)</f>
        <v>1799</v>
      </c>
      <c r="K38" s="195">
        <f t="shared" si="7"/>
        <v>11537</v>
      </c>
    </row>
    <row r="39" spans="1:13" ht="16.5" thickTop="1" thickBot="1" x14ac:dyDescent="0.3">
      <c r="A39" s="254" t="s">
        <v>11</v>
      </c>
      <c r="B39" s="186"/>
      <c r="C39" s="186">
        <f>SUM(C25:C38)</f>
        <v>9738</v>
      </c>
      <c r="D39" s="186">
        <f t="shared" ref="D39:E39" si="8">SUM(D25:D38)</f>
        <v>1799</v>
      </c>
      <c r="E39" s="195">
        <f t="shared" si="8"/>
        <v>11537</v>
      </c>
      <c r="G39" s="617"/>
    </row>
    <row r="40" spans="1:13" x14ac:dyDescent="0.25">
      <c r="A40" s="617"/>
    </row>
  </sheetData>
  <mergeCells count="42">
    <mergeCell ref="M12:M13"/>
    <mergeCell ref="A27:A28"/>
    <mergeCell ref="A25:A26"/>
    <mergeCell ref="G36:G37"/>
    <mergeCell ref="G34:G35"/>
    <mergeCell ref="G22:G23"/>
    <mergeCell ref="G24:G25"/>
    <mergeCell ref="G26:G27"/>
    <mergeCell ref="G28:G29"/>
    <mergeCell ref="A37:A38"/>
    <mergeCell ref="A33:A34"/>
    <mergeCell ref="A31:A32"/>
    <mergeCell ref="A35:A36"/>
    <mergeCell ref="A29:A30"/>
    <mergeCell ref="G32:K32"/>
    <mergeCell ref="M16:M17"/>
    <mergeCell ref="M20:Q20"/>
    <mergeCell ref="G20:G21"/>
    <mergeCell ref="G18:G19"/>
    <mergeCell ref="G14:G15"/>
    <mergeCell ref="M14:M15"/>
    <mergeCell ref="G12:G13"/>
    <mergeCell ref="G16:G17"/>
    <mergeCell ref="A24:E24"/>
    <mergeCell ref="A8:E8"/>
    <mergeCell ref="A18:A19"/>
    <mergeCell ref="A16:A17"/>
    <mergeCell ref="A14:A15"/>
    <mergeCell ref="A12:A13"/>
    <mergeCell ref="A10:A11"/>
    <mergeCell ref="A20:A21"/>
    <mergeCell ref="A1:Q1"/>
    <mergeCell ref="G10:G11"/>
    <mergeCell ref="G8:G9"/>
    <mergeCell ref="G6:G7"/>
    <mergeCell ref="G4:G5"/>
    <mergeCell ref="G2:K2"/>
    <mergeCell ref="A2:D2"/>
    <mergeCell ref="M2:Q2"/>
    <mergeCell ref="M10:Q10"/>
    <mergeCell ref="M6:M7"/>
    <mergeCell ref="M4:M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9"/>
  <sheetViews>
    <sheetView workbookViewId="0">
      <selection sqref="A1:P1"/>
    </sheetView>
  </sheetViews>
  <sheetFormatPr defaultRowHeight="15" x14ac:dyDescent="0.25"/>
  <cols>
    <col min="1" max="1" width="33.5703125" style="1" customWidth="1"/>
    <col min="2" max="16384" width="9.140625" style="1"/>
  </cols>
  <sheetData>
    <row r="1" spans="1:17" ht="21.75" thickBot="1" x14ac:dyDescent="0.4">
      <c r="A1" s="822" t="s">
        <v>584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3"/>
    </row>
    <row r="2" spans="1:17" ht="15" customHeight="1" thickBot="1" x14ac:dyDescent="0.3">
      <c r="A2" s="7" t="s">
        <v>45</v>
      </c>
      <c r="B2" s="118" t="s">
        <v>46</v>
      </c>
      <c r="C2" s="8">
        <v>2005</v>
      </c>
      <c r="D2" s="8">
        <v>2006</v>
      </c>
      <c r="E2" s="8">
        <v>2007</v>
      </c>
      <c r="F2" s="8">
        <v>2008</v>
      </c>
      <c r="G2" s="8">
        <v>2009</v>
      </c>
      <c r="H2" s="8">
        <v>2010</v>
      </c>
      <c r="I2" s="8">
        <v>2011</v>
      </c>
      <c r="J2" s="8">
        <v>2012</v>
      </c>
      <c r="K2" s="8">
        <v>2013</v>
      </c>
      <c r="L2" s="8">
        <v>2014</v>
      </c>
      <c r="M2" s="697">
        <v>2015</v>
      </c>
      <c r="N2" s="697">
        <v>2016</v>
      </c>
      <c r="O2" s="697">
        <v>2017</v>
      </c>
      <c r="P2" s="697">
        <v>2018</v>
      </c>
      <c r="Q2" s="152">
        <v>2019</v>
      </c>
    </row>
    <row r="3" spans="1:17" ht="15" customHeight="1" x14ac:dyDescent="0.25">
      <c r="A3" s="111" t="s">
        <v>47</v>
      </c>
      <c r="B3" s="119" t="s">
        <v>48</v>
      </c>
      <c r="C3" s="126">
        <v>1004</v>
      </c>
      <c r="D3" s="127">
        <v>1003</v>
      </c>
      <c r="E3" s="126">
        <v>1008</v>
      </c>
      <c r="F3" s="126">
        <v>995</v>
      </c>
      <c r="G3" s="126">
        <v>1002</v>
      </c>
      <c r="H3" s="126">
        <v>1001</v>
      </c>
      <c r="I3" s="127">
        <v>994</v>
      </c>
      <c r="J3" s="126">
        <v>995</v>
      </c>
      <c r="K3" s="126">
        <v>991</v>
      </c>
      <c r="L3" s="140">
        <v>976</v>
      </c>
      <c r="M3" s="140">
        <v>1019</v>
      </c>
      <c r="N3" s="140">
        <v>941</v>
      </c>
      <c r="O3" s="140">
        <v>1038</v>
      </c>
      <c r="P3" s="140">
        <v>1040</v>
      </c>
      <c r="Q3" s="156">
        <v>1076</v>
      </c>
    </row>
    <row r="4" spans="1:17" ht="15" customHeight="1" x14ac:dyDescent="0.25">
      <c r="A4" s="9" t="s">
        <v>49</v>
      </c>
      <c r="B4" s="120" t="s">
        <v>50</v>
      </c>
      <c r="C4" s="128">
        <v>490</v>
      </c>
      <c r="D4" s="128">
        <v>490</v>
      </c>
      <c r="E4" s="128">
        <v>489</v>
      </c>
      <c r="F4" s="128">
        <v>490</v>
      </c>
      <c r="G4" s="128">
        <v>492</v>
      </c>
      <c r="H4" s="128">
        <v>491</v>
      </c>
      <c r="I4" s="128">
        <v>495</v>
      </c>
      <c r="J4" s="129">
        <v>517</v>
      </c>
      <c r="K4" s="129">
        <v>495</v>
      </c>
      <c r="L4" s="141">
        <v>518</v>
      </c>
      <c r="M4" s="141">
        <v>513</v>
      </c>
      <c r="N4" s="141">
        <v>514</v>
      </c>
      <c r="O4" s="141">
        <v>518</v>
      </c>
      <c r="P4" s="141">
        <v>518</v>
      </c>
      <c r="Q4" s="153">
        <v>512</v>
      </c>
    </row>
    <row r="5" spans="1:17" ht="15" customHeight="1" x14ac:dyDescent="0.25">
      <c r="A5" s="111" t="s">
        <v>51</v>
      </c>
      <c r="B5" s="119" t="s">
        <v>48</v>
      </c>
      <c r="C5" s="130">
        <v>823</v>
      </c>
      <c r="D5" s="130">
        <v>824</v>
      </c>
      <c r="E5" s="130">
        <v>912</v>
      </c>
      <c r="F5" s="130">
        <v>886</v>
      </c>
      <c r="G5" s="130">
        <v>890</v>
      </c>
      <c r="H5" s="130">
        <v>913</v>
      </c>
      <c r="I5" s="130">
        <v>913</v>
      </c>
      <c r="J5" s="130">
        <v>911</v>
      </c>
      <c r="K5" s="130">
        <v>771</v>
      </c>
      <c r="L5" s="142">
        <v>910</v>
      </c>
      <c r="M5" s="142">
        <v>872</v>
      </c>
      <c r="N5" s="142">
        <v>935</v>
      </c>
      <c r="O5" s="142">
        <v>918</v>
      </c>
      <c r="P5" s="142">
        <v>924</v>
      </c>
      <c r="Q5" s="154">
        <v>895</v>
      </c>
    </row>
    <row r="6" spans="1:17" ht="15" customHeight="1" x14ac:dyDescent="0.25">
      <c r="A6" s="9" t="s">
        <v>52</v>
      </c>
      <c r="B6" s="120" t="s">
        <v>50</v>
      </c>
      <c r="C6" s="128">
        <v>288</v>
      </c>
      <c r="D6" s="128">
        <v>286</v>
      </c>
      <c r="E6" s="128">
        <v>284</v>
      </c>
      <c r="F6" s="128">
        <v>254</v>
      </c>
      <c r="G6" s="128">
        <v>288</v>
      </c>
      <c r="H6" s="128">
        <v>255</v>
      </c>
      <c r="I6" s="128">
        <v>297</v>
      </c>
      <c r="J6" s="129">
        <v>300</v>
      </c>
      <c r="K6" s="129">
        <v>293</v>
      </c>
      <c r="L6" s="141">
        <v>296</v>
      </c>
      <c r="M6" s="141">
        <v>291</v>
      </c>
      <c r="N6" s="141">
        <v>293</v>
      </c>
      <c r="O6" s="141">
        <v>294</v>
      </c>
      <c r="P6" s="141">
        <v>275</v>
      </c>
      <c r="Q6" s="153">
        <v>297</v>
      </c>
    </row>
    <row r="7" spans="1:17" ht="15" customHeight="1" x14ac:dyDescent="0.25">
      <c r="A7" s="111" t="s">
        <v>53</v>
      </c>
      <c r="B7" s="119" t="s">
        <v>93</v>
      </c>
      <c r="C7" s="130">
        <v>296</v>
      </c>
      <c r="D7" s="130">
        <v>327</v>
      </c>
      <c r="E7" s="130">
        <v>315</v>
      </c>
      <c r="F7" s="130">
        <v>299</v>
      </c>
      <c r="G7" s="130">
        <v>311</v>
      </c>
      <c r="H7" s="130">
        <v>317</v>
      </c>
      <c r="I7" s="130">
        <v>621</v>
      </c>
      <c r="J7" s="130">
        <v>437</v>
      </c>
      <c r="K7" s="130">
        <v>257</v>
      </c>
      <c r="L7" s="142">
        <v>294</v>
      </c>
      <c r="M7" s="142">
        <v>286</v>
      </c>
      <c r="N7" s="142">
        <v>300</v>
      </c>
      <c r="O7" s="142">
        <v>300</v>
      </c>
      <c r="P7" s="142">
        <v>275</v>
      </c>
      <c r="Q7" s="154">
        <v>310</v>
      </c>
    </row>
    <row r="8" spans="1:17" ht="15" customHeight="1" x14ac:dyDescent="0.25">
      <c r="A8" s="9" t="s">
        <v>55</v>
      </c>
      <c r="B8" s="120" t="s">
        <v>56</v>
      </c>
      <c r="C8" s="128">
        <v>115</v>
      </c>
      <c r="D8" s="128">
        <v>118</v>
      </c>
      <c r="E8" s="128">
        <v>104</v>
      </c>
      <c r="F8" s="128">
        <v>89</v>
      </c>
      <c r="G8" s="128">
        <v>80</v>
      </c>
      <c r="H8" s="128">
        <v>0</v>
      </c>
      <c r="I8" s="128">
        <v>0</v>
      </c>
      <c r="J8" s="131">
        <v>0</v>
      </c>
      <c r="K8" s="131">
        <v>0</v>
      </c>
      <c r="L8" s="143">
        <v>0</v>
      </c>
      <c r="M8" s="143">
        <v>0</v>
      </c>
      <c r="N8" s="143">
        <v>0</v>
      </c>
      <c r="O8" s="143">
        <v>0</v>
      </c>
      <c r="P8" s="143">
        <v>0</v>
      </c>
      <c r="Q8" s="155">
        <v>0</v>
      </c>
    </row>
    <row r="9" spans="1:17" ht="15" customHeight="1" x14ac:dyDescent="0.25">
      <c r="A9" s="111" t="s">
        <v>57</v>
      </c>
      <c r="B9" s="119" t="s">
        <v>56</v>
      </c>
      <c r="C9" s="132">
        <v>146</v>
      </c>
      <c r="D9" s="130">
        <v>148</v>
      </c>
      <c r="E9" s="132">
        <v>145</v>
      </c>
      <c r="F9" s="132">
        <v>149</v>
      </c>
      <c r="G9" s="132">
        <v>148</v>
      </c>
      <c r="H9" s="132">
        <v>150</v>
      </c>
      <c r="I9" s="130">
        <v>125</v>
      </c>
      <c r="J9" s="132">
        <v>150</v>
      </c>
      <c r="K9" s="132">
        <v>137</v>
      </c>
      <c r="L9" s="144">
        <v>146</v>
      </c>
      <c r="M9" s="144">
        <v>126</v>
      </c>
      <c r="N9" s="144">
        <v>142</v>
      </c>
      <c r="O9" s="144">
        <v>145</v>
      </c>
      <c r="P9" s="144">
        <v>147</v>
      </c>
      <c r="Q9" s="156">
        <v>148</v>
      </c>
    </row>
    <row r="10" spans="1:17" ht="15" customHeight="1" x14ac:dyDescent="0.25">
      <c r="A10" s="9" t="s">
        <v>24</v>
      </c>
      <c r="B10" s="120" t="s">
        <v>58</v>
      </c>
      <c r="C10" s="128">
        <v>748</v>
      </c>
      <c r="D10" s="128">
        <v>752</v>
      </c>
      <c r="E10" s="128">
        <v>753</v>
      </c>
      <c r="F10" s="128">
        <v>733</v>
      </c>
      <c r="G10" s="128">
        <v>753</v>
      </c>
      <c r="H10" s="128">
        <v>747</v>
      </c>
      <c r="I10" s="128">
        <v>752</v>
      </c>
      <c r="J10" s="129">
        <v>745</v>
      </c>
      <c r="K10" s="129">
        <v>717</v>
      </c>
      <c r="L10" s="141">
        <v>691</v>
      </c>
      <c r="M10" s="141">
        <v>625</v>
      </c>
      <c r="N10" s="141">
        <v>647</v>
      </c>
      <c r="O10" s="141">
        <v>697</v>
      </c>
      <c r="P10" s="141">
        <v>691</v>
      </c>
      <c r="Q10" s="153">
        <v>695</v>
      </c>
    </row>
    <row r="11" spans="1:17" ht="15" customHeight="1" x14ac:dyDescent="0.25">
      <c r="A11" s="111" t="s">
        <v>59</v>
      </c>
      <c r="B11" s="119" t="s">
        <v>48</v>
      </c>
      <c r="C11" s="130">
        <v>781</v>
      </c>
      <c r="D11" s="130">
        <v>787</v>
      </c>
      <c r="E11" s="130">
        <v>786</v>
      </c>
      <c r="F11" s="130">
        <v>911</v>
      </c>
      <c r="G11" s="130">
        <v>915</v>
      </c>
      <c r="H11" s="130">
        <v>905</v>
      </c>
      <c r="I11" s="130">
        <v>919</v>
      </c>
      <c r="J11" s="130">
        <f>868+27</f>
        <v>895</v>
      </c>
      <c r="K11" s="130">
        <v>897</v>
      </c>
      <c r="L11" s="142">
        <v>898</v>
      </c>
      <c r="M11" s="142">
        <v>892</v>
      </c>
      <c r="N11" s="142">
        <v>929</v>
      </c>
      <c r="O11" s="142">
        <f>934+27</f>
        <v>961</v>
      </c>
      <c r="P11" s="142">
        <v>929</v>
      </c>
      <c r="Q11" s="154">
        <v>924</v>
      </c>
    </row>
    <row r="12" spans="1:17" ht="15" customHeight="1" x14ac:dyDescent="0.25">
      <c r="A12" s="9" t="s">
        <v>60</v>
      </c>
      <c r="B12" s="120" t="s">
        <v>54</v>
      </c>
      <c r="C12" s="128">
        <v>212</v>
      </c>
      <c r="D12" s="128">
        <v>224</v>
      </c>
      <c r="E12" s="128">
        <v>208</v>
      </c>
      <c r="F12" s="128">
        <v>211</v>
      </c>
      <c r="G12" s="128">
        <v>0</v>
      </c>
      <c r="H12" s="128">
        <v>0</v>
      </c>
      <c r="I12" s="128">
        <v>0</v>
      </c>
      <c r="J12" s="129">
        <v>0</v>
      </c>
      <c r="K12" s="129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53">
        <v>0</v>
      </c>
    </row>
    <row r="13" spans="1:17" ht="15" customHeight="1" x14ac:dyDescent="0.25">
      <c r="A13" s="111" t="s">
        <v>61</v>
      </c>
      <c r="B13" s="119" t="s">
        <v>56</v>
      </c>
      <c r="C13" s="130">
        <v>479</v>
      </c>
      <c r="D13" s="130">
        <v>480</v>
      </c>
      <c r="E13" s="130">
        <v>454</v>
      </c>
      <c r="F13" s="130">
        <v>459</v>
      </c>
      <c r="G13" s="130">
        <v>480</v>
      </c>
      <c r="H13" s="130">
        <v>464</v>
      </c>
      <c r="I13" s="130">
        <v>428</v>
      </c>
      <c r="J13" s="130">
        <v>472</v>
      </c>
      <c r="K13" s="130">
        <v>294</v>
      </c>
      <c r="L13" s="142">
        <v>431</v>
      </c>
      <c r="M13" s="142">
        <v>442</v>
      </c>
      <c r="N13" s="142">
        <v>458</v>
      </c>
      <c r="O13" s="142">
        <v>479</v>
      </c>
      <c r="P13" s="142">
        <v>473</v>
      </c>
      <c r="Q13" s="154">
        <v>478</v>
      </c>
    </row>
    <row r="14" spans="1:17" ht="15" customHeight="1" x14ac:dyDescent="0.25">
      <c r="A14" s="9" t="s">
        <v>62</v>
      </c>
      <c r="B14" s="120" t="s">
        <v>58</v>
      </c>
      <c r="C14" s="128">
        <v>498</v>
      </c>
      <c r="D14" s="128">
        <v>495</v>
      </c>
      <c r="E14" s="128">
        <v>457</v>
      </c>
      <c r="F14" s="128">
        <v>462</v>
      </c>
      <c r="G14" s="128">
        <v>477</v>
      </c>
      <c r="H14" s="128">
        <v>503</v>
      </c>
      <c r="I14" s="128">
        <v>489</v>
      </c>
      <c r="J14" s="129">
        <f>498+24</f>
        <v>522</v>
      </c>
      <c r="K14" s="129">
        <v>566</v>
      </c>
      <c r="L14" s="141">
        <v>554</v>
      </c>
      <c r="M14" s="141">
        <v>550</v>
      </c>
      <c r="N14" s="141">
        <v>548</v>
      </c>
      <c r="O14" s="141">
        <f>551+10</f>
        <v>561</v>
      </c>
      <c r="P14" s="141">
        <v>561</v>
      </c>
      <c r="Q14" s="153">
        <v>530</v>
      </c>
    </row>
    <row r="15" spans="1:17" ht="15" customHeight="1" x14ac:dyDescent="0.25">
      <c r="A15" s="111" t="s">
        <v>63</v>
      </c>
      <c r="B15" s="119" t="s">
        <v>58</v>
      </c>
      <c r="C15" s="132">
        <v>880</v>
      </c>
      <c r="D15" s="130">
        <v>892</v>
      </c>
      <c r="E15" s="132">
        <v>810</v>
      </c>
      <c r="F15" s="132">
        <v>783</v>
      </c>
      <c r="G15" s="132">
        <v>891</v>
      </c>
      <c r="H15" s="132">
        <v>956</v>
      </c>
      <c r="I15" s="130">
        <v>943</v>
      </c>
      <c r="J15" s="132">
        <v>955</v>
      </c>
      <c r="K15" s="132">
        <v>904</v>
      </c>
      <c r="L15" s="144">
        <v>955</v>
      </c>
      <c r="M15" s="144">
        <v>971</v>
      </c>
      <c r="N15" s="144">
        <v>965</v>
      </c>
      <c r="O15" s="144">
        <v>989</v>
      </c>
      <c r="P15" s="144">
        <v>965</v>
      </c>
      <c r="Q15" s="156">
        <v>967</v>
      </c>
    </row>
    <row r="16" spans="1:17" ht="15" customHeight="1" x14ac:dyDescent="0.25">
      <c r="A16" s="9" t="s">
        <v>64</v>
      </c>
      <c r="B16" s="120" t="s">
        <v>48</v>
      </c>
      <c r="C16" s="128">
        <v>490</v>
      </c>
      <c r="D16" s="128">
        <v>476</v>
      </c>
      <c r="E16" s="128">
        <v>497</v>
      </c>
      <c r="F16" s="128">
        <v>476</v>
      </c>
      <c r="G16" s="128">
        <v>482</v>
      </c>
      <c r="H16" s="128">
        <v>479</v>
      </c>
      <c r="I16" s="128">
        <v>471</v>
      </c>
      <c r="J16" s="129">
        <v>0</v>
      </c>
      <c r="K16" s="129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53">
        <v>0</v>
      </c>
    </row>
    <row r="17" spans="1:17" ht="15" customHeight="1" x14ac:dyDescent="0.25">
      <c r="A17" s="111" t="s">
        <v>65</v>
      </c>
      <c r="B17" s="119" t="s">
        <v>50</v>
      </c>
      <c r="C17" s="130">
        <v>496</v>
      </c>
      <c r="D17" s="130">
        <v>498</v>
      </c>
      <c r="E17" s="130">
        <v>494</v>
      </c>
      <c r="F17" s="130">
        <v>475</v>
      </c>
      <c r="G17" s="130">
        <v>496</v>
      </c>
      <c r="H17" s="130">
        <v>495</v>
      </c>
      <c r="I17" s="130">
        <v>503</v>
      </c>
      <c r="J17" s="130">
        <v>515</v>
      </c>
      <c r="K17" s="130">
        <v>520</v>
      </c>
      <c r="L17" s="142">
        <v>516</v>
      </c>
      <c r="M17" s="142">
        <v>518</v>
      </c>
      <c r="N17" s="142">
        <v>516</v>
      </c>
      <c r="O17" s="142">
        <v>520</v>
      </c>
      <c r="P17" s="142">
        <v>517</v>
      </c>
      <c r="Q17" s="154">
        <v>517</v>
      </c>
    </row>
    <row r="18" spans="1:17" ht="15" customHeight="1" x14ac:dyDescent="0.25">
      <c r="A18" s="9" t="s">
        <v>66</v>
      </c>
      <c r="B18" s="120" t="s">
        <v>48</v>
      </c>
      <c r="C18" s="128">
        <v>1453</v>
      </c>
      <c r="D18" s="128">
        <v>1467</v>
      </c>
      <c r="E18" s="128">
        <v>1465</v>
      </c>
      <c r="F18" s="128">
        <v>1652</v>
      </c>
      <c r="G18" s="128">
        <v>1645</v>
      </c>
      <c r="H18" s="128">
        <v>1638</v>
      </c>
      <c r="I18" s="128">
        <v>1651</v>
      </c>
      <c r="J18" s="129">
        <v>1621</v>
      </c>
      <c r="K18" s="129">
        <v>1651</v>
      </c>
      <c r="L18" s="141">
        <v>1637</v>
      </c>
      <c r="M18" s="141">
        <v>1636</v>
      </c>
      <c r="N18" s="141">
        <v>1620</v>
      </c>
      <c r="O18" s="141">
        <v>1618</v>
      </c>
      <c r="P18" s="141">
        <v>1599</v>
      </c>
      <c r="Q18" s="153">
        <v>1602</v>
      </c>
    </row>
    <row r="19" spans="1:17" ht="15" customHeight="1" x14ac:dyDescent="0.25">
      <c r="A19" s="111" t="s">
        <v>67</v>
      </c>
      <c r="B19" s="119" t="s">
        <v>48</v>
      </c>
      <c r="C19" s="130">
        <v>0</v>
      </c>
      <c r="D19" s="130">
        <v>72</v>
      </c>
      <c r="E19" s="130">
        <v>498</v>
      </c>
      <c r="F19" s="130">
        <v>464</v>
      </c>
      <c r="G19" s="130">
        <v>493</v>
      </c>
      <c r="H19" s="130">
        <v>514</v>
      </c>
      <c r="I19" s="130">
        <v>512</v>
      </c>
      <c r="J19" s="130">
        <f>543-17</f>
        <v>526</v>
      </c>
      <c r="K19" s="130">
        <v>513</v>
      </c>
      <c r="L19" s="142">
        <v>539</v>
      </c>
      <c r="M19" s="142">
        <v>547</v>
      </c>
      <c r="N19" s="142">
        <v>568</v>
      </c>
      <c r="O19" s="142">
        <v>690</v>
      </c>
      <c r="P19" s="142">
        <v>680</v>
      </c>
      <c r="Q19" s="154">
        <v>668</v>
      </c>
    </row>
    <row r="20" spans="1:17" ht="15" customHeight="1" x14ac:dyDescent="0.25">
      <c r="A20" s="9" t="s">
        <v>68</v>
      </c>
      <c r="B20" s="120" t="s">
        <v>54</v>
      </c>
      <c r="C20" s="128">
        <v>944</v>
      </c>
      <c r="D20" s="128">
        <v>945</v>
      </c>
      <c r="E20" s="128">
        <v>941</v>
      </c>
      <c r="F20" s="128">
        <v>931</v>
      </c>
      <c r="G20" s="128">
        <v>940</v>
      </c>
      <c r="H20" s="128">
        <v>945</v>
      </c>
      <c r="I20" s="128">
        <v>887</v>
      </c>
      <c r="J20" s="129">
        <v>939</v>
      </c>
      <c r="K20" s="129">
        <v>928</v>
      </c>
      <c r="L20" s="141">
        <v>926</v>
      </c>
      <c r="M20" s="141">
        <v>915</v>
      </c>
      <c r="N20" s="141">
        <v>855</v>
      </c>
      <c r="O20" s="141">
        <v>852</v>
      </c>
      <c r="P20" s="141">
        <v>899</v>
      </c>
      <c r="Q20" s="153">
        <v>920</v>
      </c>
    </row>
    <row r="21" spans="1:17" ht="15" customHeight="1" x14ac:dyDescent="0.25">
      <c r="A21" s="111" t="s">
        <v>69</v>
      </c>
      <c r="B21" s="119" t="s">
        <v>50</v>
      </c>
      <c r="C21" s="132">
        <v>249</v>
      </c>
      <c r="D21" s="130">
        <v>182</v>
      </c>
      <c r="E21" s="132">
        <v>0</v>
      </c>
      <c r="F21" s="132">
        <v>0</v>
      </c>
      <c r="G21" s="132">
        <v>0</v>
      </c>
      <c r="H21" s="132">
        <v>0</v>
      </c>
      <c r="I21" s="130">
        <v>0</v>
      </c>
      <c r="J21" s="132">
        <v>0</v>
      </c>
      <c r="K21" s="132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56">
        <v>0</v>
      </c>
    </row>
    <row r="22" spans="1:17" ht="15" customHeight="1" x14ac:dyDescent="0.25">
      <c r="A22" s="9" t="s">
        <v>70</v>
      </c>
      <c r="B22" s="120" t="s">
        <v>56</v>
      </c>
      <c r="C22" s="128">
        <v>188</v>
      </c>
      <c r="D22" s="128">
        <v>172</v>
      </c>
      <c r="E22" s="128">
        <v>187</v>
      </c>
      <c r="F22" s="128">
        <v>170</v>
      </c>
      <c r="G22" s="128">
        <v>191</v>
      </c>
      <c r="H22" s="128">
        <v>192</v>
      </c>
      <c r="I22" s="128">
        <v>176</v>
      </c>
      <c r="J22" s="129">
        <v>191</v>
      </c>
      <c r="K22" s="129">
        <v>157</v>
      </c>
      <c r="L22" s="141">
        <v>190</v>
      </c>
      <c r="M22" s="141">
        <v>181</v>
      </c>
      <c r="N22" s="141">
        <v>174</v>
      </c>
      <c r="O22" s="141">
        <v>188</v>
      </c>
      <c r="P22" s="141">
        <v>188</v>
      </c>
      <c r="Q22" s="153">
        <v>183</v>
      </c>
    </row>
    <row r="23" spans="1:17" ht="15" customHeight="1" x14ac:dyDescent="0.25">
      <c r="A23" s="111" t="s">
        <v>71</v>
      </c>
      <c r="B23" s="119" t="s">
        <v>58</v>
      </c>
      <c r="C23" s="130">
        <v>250</v>
      </c>
      <c r="D23" s="130">
        <v>250</v>
      </c>
      <c r="E23" s="130">
        <v>244</v>
      </c>
      <c r="F23" s="130">
        <v>244</v>
      </c>
      <c r="G23" s="130">
        <v>246</v>
      </c>
      <c r="H23" s="130">
        <v>249</v>
      </c>
      <c r="I23" s="130">
        <v>241</v>
      </c>
      <c r="J23" s="130">
        <v>250</v>
      </c>
      <c r="K23" s="130">
        <v>242</v>
      </c>
      <c r="L23" s="142">
        <v>226</v>
      </c>
      <c r="M23" s="142">
        <v>210</v>
      </c>
      <c r="N23" s="142">
        <v>215</v>
      </c>
      <c r="O23" s="142">
        <v>213</v>
      </c>
      <c r="P23" s="142">
        <v>201</v>
      </c>
      <c r="Q23" s="154">
        <v>207</v>
      </c>
    </row>
    <row r="24" spans="1:17" ht="15" customHeight="1" x14ac:dyDescent="0.25">
      <c r="A24" s="9" t="s">
        <v>72</v>
      </c>
      <c r="B24" s="120" t="s">
        <v>56</v>
      </c>
      <c r="C24" s="128">
        <v>249</v>
      </c>
      <c r="D24" s="128">
        <v>249</v>
      </c>
      <c r="E24" s="128">
        <v>248</v>
      </c>
      <c r="F24" s="128">
        <v>243</v>
      </c>
      <c r="G24" s="128">
        <v>246</v>
      </c>
      <c r="H24" s="128">
        <v>249</v>
      </c>
      <c r="I24" s="128">
        <v>242</v>
      </c>
      <c r="J24" s="129">
        <v>217</v>
      </c>
      <c r="K24" s="129">
        <v>247</v>
      </c>
      <c r="L24" s="141">
        <v>247</v>
      </c>
      <c r="M24" s="141">
        <v>234</v>
      </c>
      <c r="N24" s="141">
        <v>252</v>
      </c>
      <c r="O24" s="141">
        <v>233</v>
      </c>
      <c r="P24" s="141">
        <v>236</v>
      </c>
      <c r="Q24" s="153">
        <v>249</v>
      </c>
    </row>
    <row r="25" spans="1:17" ht="15" customHeight="1" x14ac:dyDescent="0.25">
      <c r="A25" s="111" t="s">
        <v>74</v>
      </c>
      <c r="B25" s="119" t="s">
        <v>58</v>
      </c>
      <c r="C25" s="132">
        <v>2412</v>
      </c>
      <c r="D25" s="130">
        <v>2405</v>
      </c>
      <c r="E25" s="132">
        <v>2530</v>
      </c>
      <c r="F25" s="132">
        <v>2495</v>
      </c>
      <c r="G25" s="132">
        <v>2531</v>
      </c>
      <c r="H25" s="132">
        <v>2521</v>
      </c>
      <c r="I25" s="130">
        <v>2493</v>
      </c>
      <c r="J25" s="132">
        <v>2388</v>
      </c>
      <c r="K25" s="132">
        <v>2313</v>
      </c>
      <c r="L25" s="144">
        <v>2455</v>
      </c>
      <c r="M25" s="144">
        <v>2437</v>
      </c>
      <c r="N25" s="144">
        <v>2452</v>
      </c>
      <c r="O25" s="144">
        <v>2476</v>
      </c>
      <c r="P25" s="144">
        <v>2428</v>
      </c>
      <c r="Q25" s="156">
        <v>2424</v>
      </c>
    </row>
    <row r="26" spans="1:17" ht="15" customHeight="1" x14ac:dyDescent="0.25">
      <c r="A26" s="9" t="s">
        <v>75</v>
      </c>
      <c r="B26" s="120" t="s">
        <v>50</v>
      </c>
      <c r="C26" s="128">
        <v>479</v>
      </c>
      <c r="D26" s="128">
        <v>482</v>
      </c>
      <c r="E26" s="128">
        <v>471</v>
      </c>
      <c r="F26" s="128">
        <v>475</v>
      </c>
      <c r="G26" s="128">
        <v>471</v>
      </c>
      <c r="H26" s="128">
        <v>479</v>
      </c>
      <c r="I26" s="128">
        <v>479</v>
      </c>
      <c r="J26" s="129">
        <v>400</v>
      </c>
      <c r="K26" s="129">
        <v>402</v>
      </c>
      <c r="L26" s="141">
        <v>490</v>
      </c>
      <c r="M26" s="141">
        <v>499</v>
      </c>
      <c r="N26" s="141">
        <v>494</v>
      </c>
      <c r="O26" s="141">
        <v>500</v>
      </c>
      <c r="P26" s="141">
        <v>492</v>
      </c>
      <c r="Q26" s="153">
        <v>496</v>
      </c>
    </row>
    <row r="27" spans="1:17" ht="15" customHeight="1" thickBot="1" x14ac:dyDescent="0.3">
      <c r="A27" s="111" t="s">
        <v>507</v>
      </c>
      <c r="B27" s="119" t="s">
        <v>50</v>
      </c>
      <c r="C27" s="132">
        <v>30</v>
      </c>
      <c r="D27" s="130">
        <v>24</v>
      </c>
      <c r="E27" s="132">
        <v>30</v>
      </c>
      <c r="F27" s="132">
        <v>27</v>
      </c>
      <c r="G27" s="132">
        <v>17</v>
      </c>
      <c r="H27" s="132">
        <v>24</v>
      </c>
      <c r="I27" s="130">
        <v>24</v>
      </c>
      <c r="J27" s="132">
        <v>17</v>
      </c>
      <c r="K27" s="132">
        <v>21</v>
      </c>
      <c r="L27" s="144">
        <v>23</v>
      </c>
      <c r="M27" s="144">
        <v>2</v>
      </c>
      <c r="N27" s="144">
        <v>27</v>
      </c>
      <c r="O27" s="144">
        <v>18</v>
      </c>
      <c r="P27" s="144">
        <v>13</v>
      </c>
      <c r="Q27" s="156">
        <v>10</v>
      </c>
    </row>
    <row r="28" spans="1:17" ht="15" customHeight="1" thickTop="1" x14ac:dyDescent="0.25">
      <c r="A28" s="115" t="s">
        <v>76</v>
      </c>
      <c r="B28" s="121"/>
      <c r="C28" s="145">
        <f t="shared" ref="C28:M28" si="0">SUM(C3:C27)</f>
        <v>14000</v>
      </c>
      <c r="D28" s="145">
        <f t="shared" si="0"/>
        <v>14048</v>
      </c>
      <c r="E28" s="145">
        <f t="shared" si="0"/>
        <v>14330</v>
      </c>
      <c r="F28" s="145">
        <f t="shared" si="0"/>
        <v>14373</v>
      </c>
      <c r="G28" s="145">
        <f t="shared" si="0"/>
        <v>14485</v>
      </c>
      <c r="H28" s="145">
        <f t="shared" si="0"/>
        <v>14487</v>
      </c>
      <c r="I28" s="145">
        <f t="shared" si="0"/>
        <v>14655</v>
      </c>
      <c r="J28" s="145">
        <f t="shared" si="0"/>
        <v>13963</v>
      </c>
      <c r="K28" s="145">
        <f t="shared" si="0"/>
        <v>13316</v>
      </c>
      <c r="L28" s="145">
        <f t="shared" si="0"/>
        <v>13918</v>
      </c>
      <c r="M28" s="145">
        <f t="shared" si="0"/>
        <v>13766</v>
      </c>
      <c r="N28" s="145">
        <f>SUM(N3:N27)</f>
        <v>13845</v>
      </c>
      <c r="O28" s="145">
        <f t="shared" ref="O28:Q28" si="1">SUM(O3:O27)</f>
        <v>14208</v>
      </c>
      <c r="P28" s="145">
        <f t="shared" si="1"/>
        <v>14051</v>
      </c>
      <c r="Q28" s="157">
        <f t="shared" si="1"/>
        <v>14108</v>
      </c>
    </row>
    <row r="29" spans="1:17" ht="15" customHeight="1" x14ac:dyDescent="0.25">
      <c r="A29" s="114" t="s">
        <v>39</v>
      </c>
      <c r="B29" s="122"/>
      <c r="C29" s="134">
        <v>1226</v>
      </c>
      <c r="D29" s="135">
        <v>1336</v>
      </c>
      <c r="E29" s="134">
        <v>1393</v>
      </c>
      <c r="F29" s="134">
        <v>1734</v>
      </c>
      <c r="G29" s="134">
        <v>1558</v>
      </c>
      <c r="H29" s="134">
        <v>1570</v>
      </c>
      <c r="I29" s="134">
        <v>1862</v>
      </c>
      <c r="J29" s="134">
        <v>1725</v>
      </c>
      <c r="K29" s="134">
        <v>1250</v>
      </c>
      <c r="L29" s="146">
        <v>1330</v>
      </c>
      <c r="M29" s="146">
        <v>1368</v>
      </c>
      <c r="N29" s="146">
        <v>1219</v>
      </c>
      <c r="O29" s="146">
        <v>1072</v>
      </c>
      <c r="P29" s="146">
        <v>1366</v>
      </c>
      <c r="Q29" s="158">
        <v>1415</v>
      </c>
    </row>
    <row r="30" spans="1:17" ht="15" customHeight="1" x14ac:dyDescent="0.25">
      <c r="A30" s="10" t="s">
        <v>77</v>
      </c>
      <c r="B30" s="123"/>
      <c r="C30" s="136">
        <v>772</v>
      </c>
      <c r="D30" s="136">
        <v>843</v>
      </c>
      <c r="E30" s="136">
        <v>842</v>
      </c>
      <c r="F30" s="136">
        <v>966</v>
      </c>
      <c r="G30" s="136">
        <v>757</v>
      </c>
      <c r="H30" s="136">
        <v>704</v>
      </c>
      <c r="I30" s="136">
        <v>753</v>
      </c>
      <c r="J30" s="137">
        <v>603</v>
      </c>
      <c r="K30" s="137">
        <v>434</v>
      </c>
      <c r="L30" s="147">
        <v>389</v>
      </c>
      <c r="M30" s="147">
        <v>354</v>
      </c>
      <c r="N30" s="147">
        <v>296</v>
      </c>
      <c r="O30" s="147">
        <v>269</v>
      </c>
      <c r="P30" s="147">
        <v>201</v>
      </c>
      <c r="Q30" s="159">
        <v>148</v>
      </c>
    </row>
    <row r="31" spans="1:17" ht="15" customHeight="1" x14ac:dyDescent="0.25">
      <c r="A31" s="114" t="s">
        <v>78</v>
      </c>
      <c r="B31" s="122"/>
      <c r="C31" s="135">
        <v>613</v>
      </c>
      <c r="D31" s="135">
        <v>631</v>
      </c>
      <c r="E31" s="135">
        <v>168</v>
      </c>
      <c r="F31" s="135">
        <v>119</v>
      </c>
      <c r="G31" s="135">
        <v>191</v>
      </c>
      <c r="H31" s="135">
        <v>381</v>
      </c>
      <c r="I31" s="135">
        <v>280</v>
      </c>
      <c r="J31" s="130">
        <f>327+29+30+17</f>
        <v>403</v>
      </c>
      <c r="K31" s="130">
        <v>642</v>
      </c>
      <c r="L31" s="142">
        <v>590</v>
      </c>
      <c r="M31" s="142">
        <v>468</v>
      </c>
      <c r="N31" s="142">
        <v>327</v>
      </c>
      <c r="O31" s="142">
        <v>242</v>
      </c>
      <c r="P31" s="142">
        <v>326</v>
      </c>
      <c r="Q31" s="154">
        <v>114</v>
      </c>
    </row>
    <row r="32" spans="1:17" ht="15" customHeight="1" thickBot="1" x14ac:dyDescent="0.3">
      <c r="A32" s="11" t="s">
        <v>91</v>
      </c>
      <c r="B32" s="124"/>
      <c r="C32" s="138">
        <v>4093</v>
      </c>
      <c r="D32" s="138">
        <v>5154</v>
      </c>
      <c r="E32" s="138">
        <v>5786</v>
      </c>
      <c r="F32" s="138">
        <v>5797</v>
      </c>
      <c r="G32" s="138">
        <v>6195</v>
      </c>
      <c r="H32" s="138">
        <v>5718</v>
      </c>
      <c r="I32" s="138">
        <v>5060</v>
      </c>
      <c r="J32" s="138">
        <f>2+242+155+3944</f>
        <v>4343</v>
      </c>
      <c r="K32" s="138">
        <v>4424</v>
      </c>
      <c r="L32" s="148">
        <v>4295</v>
      </c>
      <c r="M32" s="148">
        <v>4669</v>
      </c>
      <c r="N32" s="148">
        <v>3945</v>
      </c>
      <c r="O32" s="148">
        <v>4310</v>
      </c>
      <c r="P32" s="148">
        <f>4213+150</f>
        <v>4363</v>
      </c>
      <c r="Q32" s="160">
        <f>4195+119</f>
        <v>4314</v>
      </c>
    </row>
    <row r="33" spans="1:17" ht="15" customHeight="1" thickTop="1" x14ac:dyDescent="0.25">
      <c r="A33" s="115" t="s">
        <v>79</v>
      </c>
      <c r="B33" s="121"/>
      <c r="C33" s="133">
        <v>20704</v>
      </c>
      <c r="D33" s="133">
        <v>22012</v>
      </c>
      <c r="E33" s="133">
        <v>22519</v>
      </c>
      <c r="F33" s="133">
        <v>22989</v>
      </c>
      <c r="G33" s="133">
        <v>23186</v>
      </c>
      <c r="H33" s="133">
        <f t="shared" ref="H33:M33" si="2">SUM(H28:H32)</f>
        <v>22860</v>
      </c>
      <c r="I33" s="133">
        <f t="shared" si="2"/>
        <v>22610</v>
      </c>
      <c r="J33" s="133">
        <f t="shared" si="2"/>
        <v>21037</v>
      </c>
      <c r="K33" s="133">
        <f t="shared" si="2"/>
        <v>20066</v>
      </c>
      <c r="L33" s="145">
        <f t="shared" si="2"/>
        <v>20522</v>
      </c>
      <c r="M33" s="145">
        <f t="shared" si="2"/>
        <v>20625</v>
      </c>
      <c r="N33" s="145">
        <f t="shared" ref="N33:O33" si="3">SUM(N28:N32)</f>
        <v>19632</v>
      </c>
      <c r="O33" s="145">
        <f t="shared" si="3"/>
        <v>20101</v>
      </c>
      <c r="P33" s="145">
        <f t="shared" ref="P33:Q33" si="4">SUM(P28:P32)</f>
        <v>20307</v>
      </c>
      <c r="Q33" s="157">
        <f t="shared" si="4"/>
        <v>20099</v>
      </c>
    </row>
    <row r="34" spans="1:17" ht="15" customHeight="1" x14ac:dyDescent="0.25">
      <c r="A34" s="114" t="s">
        <v>80</v>
      </c>
      <c r="B34" s="122"/>
      <c r="C34" s="135">
        <v>180</v>
      </c>
      <c r="D34" s="135">
        <v>167</v>
      </c>
      <c r="E34" s="135">
        <v>183</v>
      </c>
      <c r="F34" s="135">
        <v>171</v>
      </c>
      <c r="G34" s="135">
        <v>175</v>
      </c>
      <c r="H34" s="135">
        <v>213</v>
      </c>
      <c r="I34" s="135">
        <v>214</v>
      </c>
      <c r="J34" s="135">
        <v>218</v>
      </c>
      <c r="K34" s="135">
        <v>210</v>
      </c>
      <c r="L34" s="149">
        <v>188</v>
      </c>
      <c r="M34" s="149">
        <v>188</v>
      </c>
      <c r="N34" s="149">
        <v>174</v>
      </c>
      <c r="O34" s="149">
        <v>167</v>
      </c>
      <c r="P34" s="149">
        <v>166</v>
      </c>
      <c r="Q34" s="161">
        <v>170</v>
      </c>
    </row>
    <row r="35" spans="1:17" ht="15" customHeight="1" x14ac:dyDescent="0.25">
      <c r="A35" s="10" t="s">
        <v>81</v>
      </c>
      <c r="B35" s="123"/>
      <c r="C35" s="136">
        <v>38</v>
      </c>
      <c r="D35" s="136">
        <v>43</v>
      </c>
      <c r="E35" s="136">
        <v>24</v>
      </c>
      <c r="F35" s="136">
        <v>39</v>
      </c>
      <c r="G35" s="136">
        <v>29</v>
      </c>
      <c r="H35" s="136">
        <v>34</v>
      </c>
      <c r="I35" s="136">
        <v>49</v>
      </c>
      <c r="J35" s="136">
        <v>40</v>
      </c>
      <c r="K35" s="136">
        <v>41</v>
      </c>
      <c r="L35" s="150">
        <v>38</v>
      </c>
      <c r="M35" s="150">
        <v>32</v>
      </c>
      <c r="N35" s="150">
        <v>32</v>
      </c>
      <c r="O35" s="150">
        <v>33</v>
      </c>
      <c r="P35" s="150">
        <v>43</v>
      </c>
      <c r="Q35" s="162">
        <v>47</v>
      </c>
    </row>
    <row r="36" spans="1:17" ht="15" customHeight="1" thickBot="1" x14ac:dyDescent="0.3">
      <c r="A36" s="114" t="s">
        <v>92</v>
      </c>
      <c r="B36" s="122"/>
      <c r="C36" s="135">
        <v>3</v>
      </c>
      <c r="D36" s="135">
        <v>9</v>
      </c>
      <c r="E36" s="135">
        <v>2</v>
      </c>
      <c r="F36" s="135">
        <v>9</v>
      </c>
      <c r="G36" s="135">
        <v>13</v>
      </c>
      <c r="H36" s="135">
        <v>6</v>
      </c>
      <c r="I36" s="135">
        <v>6</v>
      </c>
      <c r="J36" s="135">
        <v>7</v>
      </c>
      <c r="K36" s="135">
        <v>5</v>
      </c>
      <c r="L36" s="149">
        <v>7</v>
      </c>
      <c r="M36" s="149">
        <v>6</v>
      </c>
      <c r="N36" s="149">
        <v>7</v>
      </c>
      <c r="O36" s="149">
        <v>8</v>
      </c>
      <c r="P36" s="149">
        <v>7</v>
      </c>
      <c r="Q36" s="161">
        <v>4</v>
      </c>
    </row>
    <row r="37" spans="1:17" ht="15" customHeight="1" thickTop="1" thickBot="1" x14ac:dyDescent="0.3">
      <c r="A37" s="117" t="s">
        <v>82</v>
      </c>
      <c r="B37" s="125"/>
      <c r="C37" s="139">
        <v>221</v>
      </c>
      <c r="D37" s="139">
        <v>219</v>
      </c>
      <c r="E37" s="139">
        <v>209</v>
      </c>
      <c r="F37" s="139">
        <v>219</v>
      </c>
      <c r="G37" s="139">
        <v>217</v>
      </c>
      <c r="H37" s="139">
        <f t="shared" ref="H37:M37" si="5">SUM(H34:H36)</f>
        <v>253</v>
      </c>
      <c r="I37" s="139">
        <f t="shared" si="5"/>
        <v>269</v>
      </c>
      <c r="J37" s="139">
        <f t="shared" si="5"/>
        <v>265</v>
      </c>
      <c r="K37" s="139">
        <f t="shared" si="5"/>
        <v>256</v>
      </c>
      <c r="L37" s="151">
        <f t="shared" si="5"/>
        <v>233</v>
      </c>
      <c r="M37" s="151">
        <f t="shared" si="5"/>
        <v>226</v>
      </c>
      <c r="N37" s="151">
        <f t="shared" ref="N37:O37" si="6">SUM(N34:N36)</f>
        <v>213</v>
      </c>
      <c r="O37" s="151">
        <f t="shared" si="6"/>
        <v>208</v>
      </c>
      <c r="P37" s="151">
        <f t="shared" ref="P37:Q37" si="7">SUM(P34:P36)</f>
        <v>216</v>
      </c>
      <c r="Q37" s="163">
        <f t="shared" si="7"/>
        <v>221</v>
      </c>
    </row>
    <row r="38" spans="1:17" ht="15" customHeight="1" x14ac:dyDescent="0.25">
      <c r="A38" s="12" t="s">
        <v>95</v>
      </c>
    </row>
    <row r="39" spans="1:17" ht="15" customHeight="1" x14ac:dyDescent="0.25">
      <c r="A39" s="12" t="s">
        <v>96</v>
      </c>
    </row>
  </sheetData>
  <mergeCells count="1">
    <mergeCell ref="A1:P1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-0.249977111117893"/>
  </sheetPr>
  <dimension ref="A1:H67"/>
  <sheetViews>
    <sheetView workbookViewId="0">
      <selection activeCell="C56" sqref="C56"/>
    </sheetView>
  </sheetViews>
  <sheetFormatPr defaultRowHeight="15" x14ac:dyDescent="0.25"/>
  <cols>
    <col min="1" max="1" width="3.5703125" style="545" customWidth="1"/>
    <col min="2" max="2" width="9.5703125" style="343" bestFit="1" customWidth="1"/>
    <col min="3" max="3" width="11" style="343" bestFit="1" customWidth="1"/>
    <col min="4" max="4" width="18.28515625" style="343" bestFit="1" customWidth="1"/>
    <col min="5" max="5" width="6.5703125" style="343" bestFit="1" customWidth="1"/>
    <col min="6" max="16384" width="9.140625" style="2"/>
  </cols>
  <sheetData>
    <row r="1" spans="1:5" ht="15" customHeight="1" x14ac:dyDescent="0.3">
      <c r="A1" s="917" t="s">
        <v>406</v>
      </c>
      <c r="B1" s="917"/>
      <c r="C1" s="917"/>
      <c r="D1" s="917"/>
      <c r="E1" s="917"/>
    </row>
    <row r="2" spans="1:5" ht="15" customHeight="1" thickBot="1" x14ac:dyDescent="0.3">
      <c r="A2" s="544"/>
      <c r="B2" s="18"/>
      <c r="C2" s="577" t="s">
        <v>399</v>
      </c>
      <c r="D2" s="577" t="s">
        <v>400</v>
      </c>
      <c r="E2" s="577" t="s">
        <v>9</v>
      </c>
    </row>
    <row r="3" spans="1:5" ht="15" customHeight="1" x14ac:dyDescent="0.25">
      <c r="A3" s="923" t="s">
        <v>401</v>
      </c>
      <c r="B3" s="546" t="s">
        <v>112</v>
      </c>
      <c r="C3" s="547">
        <v>8.7999999999999995E-2</v>
      </c>
      <c r="D3" s="547">
        <v>0.24099999999999999</v>
      </c>
      <c r="E3" s="548">
        <v>0.32900000000000001</v>
      </c>
    </row>
    <row r="4" spans="1:5" ht="15" customHeight="1" x14ac:dyDescent="0.25">
      <c r="A4" s="924"/>
      <c r="B4" s="24" t="s">
        <v>113</v>
      </c>
      <c r="C4" s="473">
        <v>0.10299999999999999</v>
      </c>
      <c r="D4" s="473">
        <v>0.23599999999999999</v>
      </c>
      <c r="E4" s="474">
        <v>0.33900000000000002</v>
      </c>
    </row>
    <row r="5" spans="1:5" ht="15" customHeight="1" x14ac:dyDescent="0.25">
      <c r="A5" s="924"/>
      <c r="B5" s="549" t="s">
        <v>114</v>
      </c>
      <c r="C5" s="550">
        <v>9.2999999999999999E-2</v>
      </c>
      <c r="D5" s="550">
        <v>0.24399999999999999</v>
      </c>
      <c r="E5" s="551">
        <v>0.33700000000000002</v>
      </c>
    </row>
    <row r="6" spans="1:5" ht="15" customHeight="1" x14ac:dyDescent="0.25">
      <c r="A6" s="924"/>
      <c r="B6" s="24" t="s">
        <v>115</v>
      </c>
      <c r="C6" s="473">
        <v>0.09</v>
      </c>
      <c r="D6" s="473">
        <v>0.23599999999999999</v>
      </c>
      <c r="E6" s="474">
        <v>0.32700000000000001</v>
      </c>
    </row>
    <row r="7" spans="1:5" ht="15" customHeight="1" x14ac:dyDescent="0.25">
      <c r="A7" s="924"/>
      <c r="B7" s="549" t="s">
        <v>116</v>
      </c>
      <c r="C7" s="550">
        <v>8.6999999999999994E-2</v>
      </c>
      <c r="D7" s="550">
        <v>0.24199999999999999</v>
      </c>
      <c r="E7" s="551">
        <v>0.32900000000000001</v>
      </c>
    </row>
    <row r="8" spans="1:5" ht="15" customHeight="1" x14ac:dyDescent="0.25">
      <c r="A8" s="924"/>
      <c r="B8" s="24" t="s">
        <v>117</v>
      </c>
      <c r="C8" s="473">
        <v>7.1999999999999995E-2</v>
      </c>
      <c r="D8" s="473">
        <v>0.26400000000000001</v>
      </c>
      <c r="E8" s="474">
        <v>0.33600000000000002</v>
      </c>
    </row>
    <row r="9" spans="1:5" ht="15" customHeight="1" x14ac:dyDescent="0.25">
      <c r="A9" s="924"/>
      <c r="B9" s="549" t="s">
        <v>118</v>
      </c>
      <c r="C9" s="550">
        <v>7.2999999999999995E-2</v>
      </c>
      <c r="D9" s="550">
        <v>0.252</v>
      </c>
      <c r="E9" s="551">
        <v>0.32400000000000001</v>
      </c>
    </row>
    <row r="10" spans="1:5" ht="15" customHeight="1" x14ac:dyDescent="0.25">
      <c r="A10" s="924"/>
      <c r="B10" s="24" t="s">
        <v>119</v>
      </c>
      <c r="C10" s="473">
        <v>6.2E-2</v>
      </c>
      <c r="D10" s="473">
        <v>0.23200000000000001</v>
      </c>
      <c r="E10" s="474">
        <v>0.29399999999999998</v>
      </c>
    </row>
    <row r="11" spans="1:5" ht="15" customHeight="1" x14ac:dyDescent="0.25">
      <c r="A11" s="924"/>
      <c r="B11" s="549" t="s">
        <v>120</v>
      </c>
      <c r="C11" s="550">
        <v>0.06</v>
      </c>
      <c r="D11" s="550">
        <v>0.23899999999999999</v>
      </c>
      <c r="E11" s="551">
        <v>0.29899999999999999</v>
      </c>
    </row>
    <row r="12" spans="1:5" ht="15" customHeight="1" x14ac:dyDescent="0.25">
      <c r="A12" s="924"/>
      <c r="B12" s="24" t="s">
        <v>121</v>
      </c>
      <c r="C12" s="473">
        <v>6.6000000000000003E-2</v>
      </c>
      <c r="D12" s="473">
        <v>0.27300000000000002</v>
      </c>
      <c r="E12" s="474">
        <v>0.33900000000000002</v>
      </c>
    </row>
    <row r="13" spans="1:5" ht="15" customHeight="1" x14ac:dyDescent="0.25">
      <c r="A13" s="924"/>
      <c r="B13" s="549" t="s">
        <v>428</v>
      </c>
      <c r="C13" s="550">
        <v>7.2999999999999995E-2</v>
      </c>
      <c r="D13" s="550">
        <v>0.26800000000000002</v>
      </c>
      <c r="E13" s="551">
        <v>0.34200000000000003</v>
      </c>
    </row>
    <row r="14" spans="1:5" s="343" customFormat="1" ht="15" customHeight="1" x14ac:dyDescent="0.25">
      <c r="A14" s="924"/>
      <c r="B14" s="24" t="s">
        <v>448</v>
      </c>
      <c r="C14" s="473">
        <v>7.5999999999999998E-2</v>
      </c>
      <c r="D14" s="473">
        <v>0.223</v>
      </c>
      <c r="E14" s="474">
        <v>0.29799999999999999</v>
      </c>
    </row>
    <row r="15" spans="1:5" ht="15" customHeight="1" x14ac:dyDescent="0.25">
      <c r="A15" s="924"/>
      <c r="B15" s="549" t="s">
        <v>506</v>
      </c>
      <c r="C15" s="550">
        <v>7.9000000000000001E-2</v>
      </c>
      <c r="D15" s="550">
        <v>0.185</v>
      </c>
      <c r="E15" s="551">
        <v>0.26400000000000001</v>
      </c>
    </row>
    <row r="16" spans="1:5" s="343" customFormat="1" ht="15" customHeight="1" x14ac:dyDescent="0.25">
      <c r="A16" s="924"/>
      <c r="B16" s="584" t="s">
        <v>517</v>
      </c>
      <c r="C16" s="994">
        <v>8.5000000000000006E-2</v>
      </c>
      <c r="D16" s="994">
        <v>0.183</v>
      </c>
      <c r="E16" s="995">
        <v>0.26800000000000002</v>
      </c>
    </row>
    <row r="17" spans="1:8" ht="15" customHeight="1" thickBot="1" x14ac:dyDescent="0.3">
      <c r="A17" s="925"/>
      <c r="B17" s="993">
        <v>2018</v>
      </c>
      <c r="C17" s="550">
        <v>9.7000000000000003E-2</v>
      </c>
      <c r="D17" s="550">
        <v>0.152</v>
      </c>
      <c r="E17" s="551">
        <v>0.249</v>
      </c>
    </row>
    <row r="18" spans="1:8" ht="15" customHeight="1" x14ac:dyDescent="0.25">
      <c r="A18" s="869" t="s">
        <v>402</v>
      </c>
      <c r="B18" s="552" t="s">
        <v>112</v>
      </c>
      <c r="C18" s="553">
        <v>0.15</v>
      </c>
      <c r="D18" s="553">
        <v>0.31900000000000001</v>
      </c>
      <c r="E18" s="554">
        <v>0.46899999999999997</v>
      </c>
    </row>
    <row r="19" spans="1:8" ht="15" customHeight="1" x14ac:dyDescent="0.25">
      <c r="A19" s="870"/>
      <c r="B19" s="24" t="s">
        <v>113</v>
      </c>
      <c r="C19" s="473">
        <v>0.16700000000000001</v>
      </c>
      <c r="D19" s="473">
        <v>0.312</v>
      </c>
      <c r="E19" s="474">
        <v>0.47899999999999998</v>
      </c>
      <c r="H19" s="343"/>
    </row>
    <row r="20" spans="1:8" ht="15" customHeight="1" x14ac:dyDescent="0.25">
      <c r="A20" s="870"/>
      <c r="B20" s="82" t="s">
        <v>114</v>
      </c>
      <c r="C20" s="555">
        <v>0.152</v>
      </c>
      <c r="D20" s="555">
        <v>0.32600000000000001</v>
      </c>
      <c r="E20" s="556">
        <v>0.47799999999999998</v>
      </c>
      <c r="H20" s="343"/>
    </row>
    <row r="21" spans="1:8" ht="15" customHeight="1" x14ac:dyDescent="0.25">
      <c r="A21" s="870"/>
      <c r="B21" s="24" t="s">
        <v>115</v>
      </c>
      <c r="C21" s="473">
        <v>0.14899999999999999</v>
      </c>
      <c r="D21" s="473">
        <v>0.32200000000000001</v>
      </c>
      <c r="E21" s="474">
        <v>0.47099999999999997</v>
      </c>
      <c r="H21" s="343"/>
    </row>
    <row r="22" spans="1:8" ht="15" customHeight="1" x14ac:dyDescent="0.25">
      <c r="A22" s="870"/>
      <c r="B22" s="82" t="s">
        <v>116</v>
      </c>
      <c r="C22" s="555">
        <v>0.14099999999999999</v>
      </c>
      <c r="D22" s="555">
        <v>0.33200000000000002</v>
      </c>
      <c r="E22" s="556">
        <v>0.47299999999999998</v>
      </c>
      <c r="H22" s="343"/>
    </row>
    <row r="23" spans="1:8" ht="15" customHeight="1" x14ac:dyDescent="0.25">
      <c r="A23" s="870"/>
      <c r="B23" s="24" t="s">
        <v>117</v>
      </c>
      <c r="C23" s="473">
        <v>0.11899999999999999</v>
      </c>
      <c r="D23" s="473">
        <v>0.33900000000000002</v>
      </c>
      <c r="E23" s="474">
        <v>0.45800000000000002</v>
      </c>
      <c r="H23" s="343"/>
    </row>
    <row r="24" spans="1:8" ht="15" customHeight="1" x14ac:dyDescent="0.25">
      <c r="A24" s="870"/>
      <c r="B24" s="82" t="s">
        <v>118</v>
      </c>
      <c r="C24" s="555">
        <v>0.123</v>
      </c>
      <c r="D24" s="555">
        <v>0.32</v>
      </c>
      <c r="E24" s="556">
        <v>0.443</v>
      </c>
      <c r="H24" s="343"/>
    </row>
    <row r="25" spans="1:8" ht="15" customHeight="1" x14ac:dyDescent="0.25">
      <c r="A25" s="870"/>
      <c r="B25" s="24" t="s">
        <v>119</v>
      </c>
      <c r="C25" s="473">
        <v>0.109</v>
      </c>
      <c r="D25" s="473">
        <v>0.30399999999999999</v>
      </c>
      <c r="E25" s="474">
        <v>0.41299999999999998</v>
      </c>
    </row>
    <row r="26" spans="1:8" ht="15" customHeight="1" x14ac:dyDescent="0.25">
      <c r="A26" s="870"/>
      <c r="B26" s="82" t="s">
        <v>120</v>
      </c>
      <c r="C26" s="555">
        <v>0.112</v>
      </c>
      <c r="D26" s="555">
        <v>0.32700000000000001</v>
      </c>
      <c r="E26" s="556">
        <v>0.439</v>
      </c>
    </row>
    <row r="27" spans="1:8" s="343" customFormat="1" ht="15" customHeight="1" x14ac:dyDescent="0.25">
      <c r="A27" s="870"/>
      <c r="B27" s="24" t="s">
        <v>121</v>
      </c>
      <c r="C27" s="473">
        <v>0.111</v>
      </c>
      <c r="D27" s="473">
        <v>0.34899999999999998</v>
      </c>
      <c r="E27" s="474">
        <v>0.46100000000000002</v>
      </c>
    </row>
    <row r="28" spans="1:8" ht="15" customHeight="1" x14ac:dyDescent="0.25">
      <c r="A28" s="870"/>
      <c r="B28" s="82" t="s">
        <v>428</v>
      </c>
      <c r="C28" s="555">
        <v>0.122</v>
      </c>
      <c r="D28" s="555">
        <v>0.32700000000000001</v>
      </c>
      <c r="E28" s="556">
        <v>0.44900000000000001</v>
      </c>
    </row>
    <row r="29" spans="1:8" ht="15" customHeight="1" x14ac:dyDescent="0.25">
      <c r="A29" s="870"/>
      <c r="B29" s="584" t="s">
        <v>448</v>
      </c>
      <c r="C29" s="994">
        <v>0.13300000000000001</v>
      </c>
      <c r="D29" s="994">
        <v>0.28799999999999998</v>
      </c>
      <c r="E29" s="995">
        <v>0.42099999999999999</v>
      </c>
    </row>
    <row r="30" spans="1:8" s="343" customFormat="1" ht="15" customHeight="1" x14ac:dyDescent="0.25">
      <c r="A30" s="870"/>
      <c r="B30" s="82" t="s">
        <v>506</v>
      </c>
      <c r="C30" s="555">
        <v>0.151</v>
      </c>
      <c r="D30" s="555">
        <v>0.26300000000000001</v>
      </c>
      <c r="E30" s="556">
        <v>0.41399999999999998</v>
      </c>
    </row>
    <row r="31" spans="1:8" ht="15" customHeight="1" thickBot="1" x14ac:dyDescent="0.3">
      <c r="A31" s="922"/>
      <c r="B31" s="996">
        <v>2017</v>
      </c>
      <c r="C31" s="473">
        <v>0.152</v>
      </c>
      <c r="D31" s="473">
        <v>0.245</v>
      </c>
      <c r="E31" s="474">
        <v>0.39700000000000002</v>
      </c>
    </row>
    <row r="32" spans="1:8" ht="15" customHeight="1" x14ac:dyDescent="0.25">
      <c r="A32" s="873" t="s">
        <v>403</v>
      </c>
      <c r="B32" s="557" t="s">
        <v>112</v>
      </c>
      <c r="C32" s="558">
        <v>0.186</v>
      </c>
      <c r="D32" s="558">
        <v>0.33900000000000002</v>
      </c>
      <c r="E32" s="559">
        <v>0.52500000000000002</v>
      </c>
    </row>
    <row r="33" spans="1:5" ht="15" customHeight="1" x14ac:dyDescent="0.25">
      <c r="A33" s="874"/>
      <c r="B33" s="24" t="s">
        <v>113</v>
      </c>
      <c r="C33" s="473">
        <v>0.19900000000000001</v>
      </c>
      <c r="D33" s="473">
        <v>0.33300000000000002</v>
      </c>
      <c r="E33" s="474">
        <v>0.53200000000000003</v>
      </c>
    </row>
    <row r="34" spans="1:5" ht="15" customHeight="1" x14ac:dyDescent="0.25">
      <c r="A34" s="874"/>
      <c r="B34" s="560" t="s">
        <v>114</v>
      </c>
      <c r="C34" s="561">
        <v>0.182</v>
      </c>
      <c r="D34" s="561">
        <v>0.35</v>
      </c>
      <c r="E34" s="562">
        <v>0.53200000000000003</v>
      </c>
    </row>
    <row r="35" spans="1:5" ht="15" customHeight="1" x14ac:dyDescent="0.25">
      <c r="A35" s="874"/>
      <c r="B35" s="24" t="s">
        <v>115</v>
      </c>
      <c r="C35" s="473">
        <v>0.17299999999999999</v>
      </c>
      <c r="D35" s="473">
        <v>0.34499999999999997</v>
      </c>
      <c r="E35" s="474">
        <v>0.51800000000000002</v>
      </c>
    </row>
    <row r="36" spans="1:5" ht="15" customHeight="1" x14ac:dyDescent="0.25">
      <c r="A36" s="874"/>
      <c r="B36" s="560" t="s">
        <v>116</v>
      </c>
      <c r="C36" s="561">
        <v>0.16800000000000001</v>
      </c>
      <c r="D36" s="561">
        <v>0.35</v>
      </c>
      <c r="E36" s="562">
        <v>0.51800000000000002</v>
      </c>
    </row>
    <row r="37" spans="1:5" ht="15" customHeight="1" x14ac:dyDescent="0.25">
      <c r="A37" s="874"/>
      <c r="B37" s="24" t="s">
        <v>117</v>
      </c>
      <c r="C37" s="473">
        <v>0.14399999999999999</v>
      </c>
      <c r="D37" s="473">
        <v>0.35499999999999998</v>
      </c>
      <c r="E37" s="474">
        <v>0.498</v>
      </c>
    </row>
    <row r="38" spans="1:5" ht="15" customHeight="1" x14ac:dyDescent="0.25">
      <c r="A38" s="874"/>
      <c r="B38" s="560" t="s">
        <v>118</v>
      </c>
      <c r="C38" s="561">
        <v>0.153</v>
      </c>
      <c r="D38" s="561">
        <v>0.33500000000000002</v>
      </c>
      <c r="E38" s="562">
        <v>0.48799999999999999</v>
      </c>
    </row>
    <row r="39" spans="1:5" s="343" customFormat="1" ht="15" customHeight="1" x14ac:dyDescent="0.25">
      <c r="A39" s="874"/>
      <c r="B39" s="24" t="s">
        <v>119</v>
      </c>
      <c r="C39" s="473">
        <v>0.13900000000000001</v>
      </c>
      <c r="D39" s="473">
        <v>0.32200000000000001</v>
      </c>
      <c r="E39" s="474">
        <v>0.46100000000000002</v>
      </c>
    </row>
    <row r="40" spans="1:5" ht="15" customHeight="1" x14ac:dyDescent="0.25">
      <c r="A40" s="874"/>
      <c r="B40" s="560" t="s">
        <v>120</v>
      </c>
      <c r="C40" s="561">
        <v>0.14099999999999999</v>
      </c>
      <c r="D40" s="561">
        <v>0.34499999999999997</v>
      </c>
      <c r="E40" s="562">
        <v>0.48599999999999999</v>
      </c>
    </row>
    <row r="41" spans="1:5" ht="15" customHeight="1" x14ac:dyDescent="0.25">
      <c r="A41" s="874"/>
      <c r="B41" s="24" t="s">
        <v>121</v>
      </c>
      <c r="C41" s="473">
        <v>0.13600000000000001</v>
      </c>
      <c r="D41" s="473">
        <v>0.36399999999999999</v>
      </c>
      <c r="E41" s="474">
        <v>0.5</v>
      </c>
    </row>
    <row r="42" spans="1:5" ht="15" customHeight="1" x14ac:dyDescent="0.25">
      <c r="A42" s="874"/>
      <c r="B42" s="560" t="s">
        <v>428</v>
      </c>
      <c r="C42" s="561">
        <v>0.155</v>
      </c>
      <c r="D42" s="561">
        <v>0.34</v>
      </c>
      <c r="E42" s="562">
        <v>0.495</v>
      </c>
    </row>
    <row r="43" spans="1:5" s="343" customFormat="1" ht="15" customHeight="1" x14ac:dyDescent="0.25">
      <c r="A43" s="874"/>
      <c r="B43" s="584" t="s">
        <v>448</v>
      </c>
      <c r="C43" s="994">
        <v>0.17399999999999999</v>
      </c>
      <c r="D43" s="994">
        <v>0.307</v>
      </c>
      <c r="E43" s="995">
        <v>0.48099999999999998</v>
      </c>
    </row>
    <row r="44" spans="1:5" ht="15" customHeight="1" thickBot="1" x14ac:dyDescent="0.3">
      <c r="A44" s="875"/>
      <c r="B44" s="1004">
        <v>2016</v>
      </c>
      <c r="C44" s="1005">
        <v>0.19</v>
      </c>
      <c r="D44" s="1005">
        <v>0.28199999999999997</v>
      </c>
      <c r="E44" s="999">
        <v>0.47199999999999998</v>
      </c>
    </row>
    <row r="45" spans="1:5" ht="15" customHeight="1" x14ac:dyDescent="0.25">
      <c r="A45" s="921" t="s">
        <v>404</v>
      </c>
      <c r="B45" s="563" t="s">
        <v>112</v>
      </c>
      <c r="C45" s="564">
        <v>0.20899999999999999</v>
      </c>
      <c r="D45" s="564">
        <v>0.34200000000000003</v>
      </c>
      <c r="E45" s="565">
        <v>0.55100000000000005</v>
      </c>
    </row>
    <row r="46" spans="1:5" ht="15" customHeight="1" x14ac:dyDescent="0.25">
      <c r="A46" s="871"/>
      <c r="B46" s="24" t="s">
        <v>113</v>
      </c>
      <c r="C46" s="473">
        <v>0.221</v>
      </c>
      <c r="D46" s="473">
        <v>0.33700000000000002</v>
      </c>
      <c r="E46" s="474">
        <v>0.55700000000000005</v>
      </c>
    </row>
    <row r="47" spans="1:5" ht="15" customHeight="1" x14ac:dyDescent="0.25">
      <c r="A47" s="871"/>
      <c r="B47" s="566" t="s">
        <v>114</v>
      </c>
      <c r="C47" s="567">
        <v>0.20100000000000001</v>
      </c>
      <c r="D47" s="567">
        <v>0.35599999999999998</v>
      </c>
      <c r="E47" s="568">
        <v>0.55600000000000005</v>
      </c>
    </row>
    <row r="48" spans="1:5" ht="15" customHeight="1" x14ac:dyDescent="0.25">
      <c r="A48" s="871"/>
      <c r="B48" s="24" t="s">
        <v>115</v>
      </c>
      <c r="C48" s="473">
        <v>0.193</v>
      </c>
      <c r="D48" s="473">
        <v>0.35</v>
      </c>
      <c r="E48" s="474">
        <v>0.54300000000000004</v>
      </c>
    </row>
    <row r="49" spans="1:5" ht="15" customHeight="1" x14ac:dyDescent="0.25">
      <c r="A49" s="871"/>
      <c r="B49" s="566" t="s">
        <v>116</v>
      </c>
      <c r="C49" s="567">
        <v>0.189</v>
      </c>
      <c r="D49" s="567">
        <v>0.35399999999999998</v>
      </c>
      <c r="E49" s="568">
        <v>0.54300000000000004</v>
      </c>
    </row>
    <row r="50" spans="1:5" s="343" customFormat="1" ht="15" customHeight="1" x14ac:dyDescent="0.25">
      <c r="A50" s="871"/>
      <c r="B50" s="24" t="s">
        <v>117</v>
      </c>
      <c r="C50" s="473">
        <v>0.16400000000000001</v>
      </c>
      <c r="D50" s="473">
        <v>0.35899999999999999</v>
      </c>
      <c r="E50" s="474">
        <v>0.52300000000000002</v>
      </c>
    </row>
    <row r="51" spans="1:5" ht="15" customHeight="1" x14ac:dyDescent="0.25">
      <c r="A51" s="871"/>
      <c r="B51" s="566" t="s">
        <v>118</v>
      </c>
      <c r="C51" s="567">
        <v>0.17599999999999999</v>
      </c>
      <c r="D51" s="567">
        <v>0.34</v>
      </c>
      <c r="E51" s="568">
        <v>0.51600000000000001</v>
      </c>
    </row>
    <row r="52" spans="1:5" ht="15" customHeight="1" x14ac:dyDescent="0.25">
      <c r="A52" s="871"/>
      <c r="B52" s="24" t="s">
        <v>119</v>
      </c>
      <c r="C52" s="473">
        <v>0.161</v>
      </c>
      <c r="D52" s="473">
        <v>0.32800000000000001</v>
      </c>
      <c r="E52" s="474">
        <v>0.49</v>
      </c>
    </row>
    <row r="53" spans="1:5" ht="15" customHeight="1" x14ac:dyDescent="0.25">
      <c r="A53" s="871"/>
      <c r="B53" s="566" t="s">
        <v>120</v>
      </c>
      <c r="C53" s="567">
        <v>0.16</v>
      </c>
      <c r="D53" s="567">
        <v>0.35</v>
      </c>
      <c r="E53" s="568">
        <v>0.51</v>
      </c>
    </row>
    <row r="54" spans="1:5" ht="15" customHeight="1" x14ac:dyDescent="0.25">
      <c r="A54" s="871"/>
      <c r="B54" s="584" t="s">
        <v>121</v>
      </c>
      <c r="C54" s="994">
        <v>0.157</v>
      </c>
      <c r="D54" s="994">
        <v>0.36799999999999999</v>
      </c>
      <c r="E54" s="995">
        <v>0.52400000000000002</v>
      </c>
    </row>
    <row r="55" spans="1:5" s="343" customFormat="1" ht="15" customHeight="1" x14ac:dyDescent="0.25">
      <c r="A55" s="871"/>
      <c r="B55" s="566" t="s">
        <v>428</v>
      </c>
      <c r="C55" s="567">
        <v>0.17899999999999999</v>
      </c>
      <c r="D55" s="567">
        <v>0.34599999999999997</v>
      </c>
      <c r="E55" s="568">
        <v>0.52500000000000002</v>
      </c>
    </row>
    <row r="56" spans="1:5" ht="15" customHeight="1" thickBot="1" x14ac:dyDescent="0.3">
      <c r="A56" s="872"/>
      <c r="B56" s="998">
        <v>2015</v>
      </c>
      <c r="C56" s="997">
        <v>0.20399999999999999</v>
      </c>
      <c r="D56" s="997">
        <v>0.31</v>
      </c>
      <c r="E56" s="1000">
        <v>0.51400000000000001</v>
      </c>
    </row>
    <row r="57" spans="1:5" ht="15" customHeight="1" x14ac:dyDescent="0.25">
      <c r="A57" s="918" t="s">
        <v>405</v>
      </c>
      <c r="B57" s="569" t="s">
        <v>112</v>
      </c>
      <c r="C57" s="570">
        <v>0.22700000000000001</v>
      </c>
      <c r="D57" s="570">
        <v>0.34499999999999997</v>
      </c>
      <c r="E57" s="571">
        <v>0.57299999999999995</v>
      </c>
    </row>
    <row r="58" spans="1:5" ht="15" customHeight="1" x14ac:dyDescent="0.25">
      <c r="A58" s="919"/>
      <c r="B58" s="24" t="s">
        <v>113</v>
      </c>
      <c r="C58" s="473">
        <v>0.23499999999999999</v>
      </c>
      <c r="D58" s="473">
        <v>0.34</v>
      </c>
      <c r="E58" s="474">
        <v>0.57499999999999996</v>
      </c>
    </row>
    <row r="59" spans="1:5" ht="15" customHeight="1" x14ac:dyDescent="0.25">
      <c r="A59" s="919"/>
      <c r="B59" s="572" t="s">
        <v>114</v>
      </c>
      <c r="C59" s="573">
        <v>0.21199999999999999</v>
      </c>
      <c r="D59" s="573">
        <v>0.35799999999999998</v>
      </c>
      <c r="E59" s="574">
        <v>0.56999999999999995</v>
      </c>
    </row>
    <row r="60" spans="1:5" ht="15" customHeight="1" x14ac:dyDescent="0.25">
      <c r="A60" s="919"/>
      <c r="B60" s="23" t="s">
        <v>115</v>
      </c>
      <c r="C60" s="575">
        <v>0.20300000000000001</v>
      </c>
      <c r="D60" s="575">
        <v>0.35099999999999998</v>
      </c>
      <c r="E60" s="576">
        <v>0.55500000000000005</v>
      </c>
    </row>
    <row r="61" spans="1:5" s="343" customFormat="1" ht="15" customHeight="1" x14ac:dyDescent="0.25">
      <c r="A61" s="919"/>
      <c r="B61" s="572" t="s">
        <v>116</v>
      </c>
      <c r="C61" s="573">
        <v>0.20300000000000001</v>
      </c>
      <c r="D61" s="573">
        <v>0.35699999999999998</v>
      </c>
      <c r="E61" s="574">
        <v>0.56000000000000005</v>
      </c>
    </row>
    <row r="62" spans="1:5" x14ac:dyDescent="0.25">
      <c r="A62" s="919"/>
      <c r="B62" s="23" t="s">
        <v>117</v>
      </c>
      <c r="C62" s="575">
        <v>0.17899999999999999</v>
      </c>
      <c r="D62" s="575">
        <v>0.35899999999999999</v>
      </c>
      <c r="E62" s="576">
        <v>0.53800000000000003</v>
      </c>
    </row>
    <row r="63" spans="1:5" x14ac:dyDescent="0.25">
      <c r="A63" s="919"/>
      <c r="B63" s="572" t="s">
        <v>118</v>
      </c>
      <c r="C63" s="573">
        <v>0.19400000000000001</v>
      </c>
      <c r="D63" s="573">
        <v>0.34</v>
      </c>
      <c r="E63" s="574">
        <v>0.53400000000000003</v>
      </c>
    </row>
    <row r="64" spans="1:5" x14ac:dyDescent="0.25">
      <c r="A64" s="919"/>
      <c r="B64" s="23" t="s">
        <v>119</v>
      </c>
      <c r="C64" s="575">
        <v>0.17599999999999999</v>
      </c>
      <c r="D64" s="575">
        <v>0.32900000000000001</v>
      </c>
      <c r="E64" s="576">
        <v>0.505</v>
      </c>
    </row>
    <row r="65" spans="1:5" x14ac:dyDescent="0.25">
      <c r="A65" s="919"/>
      <c r="B65" s="572" t="s">
        <v>120</v>
      </c>
      <c r="C65" s="573">
        <v>0.18099999999999999</v>
      </c>
      <c r="D65" s="573">
        <v>0.35</v>
      </c>
      <c r="E65" s="574">
        <v>0.53100000000000003</v>
      </c>
    </row>
    <row r="66" spans="1:5" x14ac:dyDescent="0.25">
      <c r="A66" s="919"/>
      <c r="B66" s="1001" t="s">
        <v>121</v>
      </c>
      <c r="C66" s="1002">
        <v>0.17399999999999999</v>
      </c>
      <c r="D66" s="1002">
        <v>0.36899999999999999</v>
      </c>
      <c r="E66" s="1003">
        <v>0.54200000000000004</v>
      </c>
    </row>
    <row r="67" spans="1:5" ht="15.75" thickBot="1" x14ac:dyDescent="0.3">
      <c r="A67" s="920"/>
      <c r="B67" s="767" t="s">
        <v>428</v>
      </c>
      <c r="C67" s="768">
        <v>0.19900000000000001</v>
      </c>
      <c r="D67" s="768">
        <v>0.34699999999999998</v>
      </c>
      <c r="E67" s="769">
        <v>0.54600000000000004</v>
      </c>
    </row>
  </sheetData>
  <mergeCells count="6">
    <mergeCell ref="A1:E1"/>
    <mergeCell ref="A45:A56"/>
    <mergeCell ref="A32:A44"/>
    <mergeCell ref="A18:A31"/>
    <mergeCell ref="A3:A17"/>
    <mergeCell ref="A57:A6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P31"/>
  <sheetViews>
    <sheetView workbookViewId="0">
      <pane xSplit="1" topLeftCell="K1" activePane="topRight" state="frozen"/>
      <selection pane="topRight" activeCell="K30" sqref="K30"/>
    </sheetView>
  </sheetViews>
  <sheetFormatPr defaultRowHeight="15" x14ac:dyDescent="0.25"/>
  <cols>
    <col min="1" max="1" width="39.5703125" style="2" bestFit="1" customWidth="1"/>
    <col min="2" max="13" width="9.140625" style="2"/>
    <col min="14" max="14" width="9.140625" style="343"/>
    <col min="15" max="16384" width="9.140625" style="2"/>
  </cols>
  <sheetData>
    <row r="1" spans="1:16" ht="21.75" thickBot="1" x14ac:dyDescent="0.4">
      <c r="A1" s="824" t="s">
        <v>585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</row>
    <row r="2" spans="1:16" x14ac:dyDescent="0.25">
      <c r="A2" s="599" t="s">
        <v>45</v>
      </c>
      <c r="B2" s="5">
        <v>2005</v>
      </c>
      <c r="C2" s="5">
        <v>2006</v>
      </c>
      <c r="D2" s="5">
        <v>2007</v>
      </c>
      <c r="E2" s="5">
        <v>2008</v>
      </c>
      <c r="F2" s="5">
        <v>2009</v>
      </c>
      <c r="G2" s="5">
        <v>2010</v>
      </c>
      <c r="H2" s="5">
        <v>2011</v>
      </c>
      <c r="I2" s="5">
        <v>2012</v>
      </c>
      <c r="J2" s="5">
        <v>2013</v>
      </c>
      <c r="K2" s="5">
        <v>2014</v>
      </c>
      <c r="L2" s="5">
        <v>2015</v>
      </c>
      <c r="M2" s="786">
        <v>2016</v>
      </c>
      <c r="N2" s="818">
        <v>2017</v>
      </c>
      <c r="O2" s="6">
        <v>2018</v>
      </c>
      <c r="P2" s="6">
        <v>2019</v>
      </c>
    </row>
    <row r="3" spans="1:16" x14ac:dyDescent="0.25">
      <c r="A3" s="600" t="s">
        <v>83</v>
      </c>
      <c r="B3" s="593">
        <v>1007</v>
      </c>
      <c r="C3" s="591">
        <v>1007</v>
      </c>
      <c r="D3" s="591">
        <v>1007</v>
      </c>
      <c r="E3" s="591">
        <v>1007</v>
      </c>
      <c r="F3" s="591">
        <v>1007</v>
      </c>
      <c r="G3" s="591">
        <v>1007</v>
      </c>
      <c r="H3" s="591">
        <v>1007</v>
      </c>
      <c r="I3" s="591">
        <v>1007</v>
      </c>
      <c r="J3" s="591">
        <v>1007</v>
      </c>
      <c r="K3" s="591">
        <v>1050</v>
      </c>
      <c r="L3" s="698">
        <v>1050</v>
      </c>
      <c r="M3" s="144">
        <v>1050</v>
      </c>
      <c r="N3" s="132">
        <v>1056</v>
      </c>
      <c r="O3" s="112">
        <v>1056</v>
      </c>
      <c r="P3" s="112">
        <v>1089</v>
      </c>
    </row>
    <row r="4" spans="1:16" x14ac:dyDescent="0.25">
      <c r="A4" s="601" t="s">
        <v>49</v>
      </c>
      <c r="B4" s="594">
        <v>494</v>
      </c>
      <c r="C4" s="129">
        <v>494</v>
      </c>
      <c r="D4" s="129">
        <v>494</v>
      </c>
      <c r="E4" s="129">
        <v>494</v>
      </c>
      <c r="F4" s="129">
        <v>494</v>
      </c>
      <c r="G4" s="129">
        <v>494</v>
      </c>
      <c r="H4" s="129">
        <v>506</v>
      </c>
      <c r="I4" s="129">
        <v>524</v>
      </c>
      <c r="J4" s="129">
        <v>524</v>
      </c>
      <c r="K4" s="129">
        <v>520</v>
      </c>
      <c r="L4" s="141">
        <v>520</v>
      </c>
      <c r="M4" s="141">
        <v>520</v>
      </c>
      <c r="N4" s="129">
        <v>520</v>
      </c>
      <c r="O4" s="4">
        <v>520</v>
      </c>
      <c r="P4" s="4">
        <v>520</v>
      </c>
    </row>
    <row r="5" spans="1:16" x14ac:dyDescent="0.25">
      <c r="A5" s="600" t="s">
        <v>51</v>
      </c>
      <c r="B5" s="595">
        <v>826</v>
      </c>
      <c r="C5" s="130">
        <v>826</v>
      </c>
      <c r="D5" s="130">
        <v>926</v>
      </c>
      <c r="E5" s="130">
        <v>926</v>
      </c>
      <c r="F5" s="130">
        <v>926</v>
      </c>
      <c r="G5" s="130">
        <v>920</v>
      </c>
      <c r="H5" s="130">
        <v>920</v>
      </c>
      <c r="I5" s="130">
        <v>920</v>
      </c>
      <c r="J5" s="130">
        <v>803</v>
      </c>
      <c r="K5" s="130">
        <v>880</v>
      </c>
      <c r="L5" s="142">
        <v>880</v>
      </c>
      <c r="M5" s="142">
        <v>880</v>
      </c>
      <c r="N5" s="130">
        <v>934</v>
      </c>
      <c r="O5" s="113">
        <v>934</v>
      </c>
      <c r="P5" s="113">
        <v>934</v>
      </c>
    </row>
    <row r="6" spans="1:16" x14ac:dyDescent="0.25">
      <c r="A6" s="601" t="s">
        <v>52</v>
      </c>
      <c r="B6" s="594">
        <v>292</v>
      </c>
      <c r="C6" s="129">
        <v>292</v>
      </c>
      <c r="D6" s="129">
        <v>292</v>
      </c>
      <c r="E6" s="129">
        <v>292</v>
      </c>
      <c r="F6" s="129">
        <v>282</v>
      </c>
      <c r="G6" s="129">
        <v>292</v>
      </c>
      <c r="H6" s="129">
        <v>304</v>
      </c>
      <c r="I6" s="129">
        <v>304</v>
      </c>
      <c r="J6" s="129">
        <v>304</v>
      </c>
      <c r="K6" s="129">
        <v>304</v>
      </c>
      <c r="L6" s="141">
        <v>304</v>
      </c>
      <c r="M6" s="141">
        <v>304</v>
      </c>
      <c r="N6" s="129">
        <v>300</v>
      </c>
      <c r="O6" s="4">
        <v>300</v>
      </c>
      <c r="P6" s="4">
        <v>300</v>
      </c>
    </row>
    <row r="7" spans="1:16" x14ac:dyDescent="0.25">
      <c r="A7" s="600" t="s">
        <v>53</v>
      </c>
      <c r="B7" s="595">
        <v>320</v>
      </c>
      <c r="C7" s="130">
        <v>336</v>
      </c>
      <c r="D7" s="130">
        <v>336</v>
      </c>
      <c r="E7" s="130">
        <v>336</v>
      </c>
      <c r="F7" s="130">
        <v>336</v>
      </c>
      <c r="G7" s="130">
        <v>336</v>
      </c>
      <c r="H7" s="130">
        <v>652</v>
      </c>
      <c r="I7" s="130">
        <v>604</v>
      </c>
      <c r="J7" s="130">
        <v>336</v>
      </c>
      <c r="K7" s="130">
        <v>320</v>
      </c>
      <c r="L7" s="142">
        <v>320</v>
      </c>
      <c r="M7" s="142">
        <v>336</v>
      </c>
      <c r="N7" s="130">
        <v>336</v>
      </c>
      <c r="O7" s="113">
        <v>336</v>
      </c>
      <c r="P7" s="113">
        <v>336</v>
      </c>
    </row>
    <row r="8" spans="1:16" x14ac:dyDescent="0.25">
      <c r="A8" s="601" t="s">
        <v>84</v>
      </c>
      <c r="B8" s="594">
        <v>100</v>
      </c>
      <c r="C8" s="129">
        <v>100</v>
      </c>
      <c r="D8" s="129">
        <v>100</v>
      </c>
      <c r="E8" s="129">
        <v>100</v>
      </c>
      <c r="F8" s="129">
        <v>100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41">
        <v>0</v>
      </c>
      <c r="M8" s="141">
        <v>0</v>
      </c>
      <c r="N8" s="129">
        <v>0</v>
      </c>
      <c r="O8" s="4">
        <v>0</v>
      </c>
      <c r="P8" s="4">
        <v>0</v>
      </c>
    </row>
    <row r="9" spans="1:16" x14ac:dyDescent="0.25">
      <c r="A9" s="600" t="s">
        <v>57</v>
      </c>
      <c r="B9" s="596">
        <v>150</v>
      </c>
      <c r="C9" s="132">
        <v>150</v>
      </c>
      <c r="D9" s="132">
        <v>150</v>
      </c>
      <c r="E9" s="132">
        <v>150</v>
      </c>
      <c r="F9" s="132">
        <v>150</v>
      </c>
      <c r="G9" s="132">
        <v>150</v>
      </c>
      <c r="H9" s="132">
        <v>150</v>
      </c>
      <c r="I9" s="132">
        <v>150</v>
      </c>
      <c r="J9" s="132">
        <v>150</v>
      </c>
      <c r="K9" s="132">
        <v>150</v>
      </c>
      <c r="L9" s="144">
        <v>150</v>
      </c>
      <c r="M9" s="144">
        <v>150</v>
      </c>
      <c r="N9" s="132">
        <v>150</v>
      </c>
      <c r="O9" s="112">
        <v>150</v>
      </c>
      <c r="P9" s="112">
        <v>150</v>
      </c>
    </row>
    <row r="10" spans="1:16" x14ac:dyDescent="0.25">
      <c r="A10" s="601" t="s">
        <v>24</v>
      </c>
      <c r="B10" s="594">
        <v>756</v>
      </c>
      <c r="C10" s="129">
        <v>756</v>
      </c>
      <c r="D10" s="129">
        <v>756</v>
      </c>
      <c r="E10" s="129">
        <v>756</v>
      </c>
      <c r="F10" s="129">
        <v>756</v>
      </c>
      <c r="G10" s="129">
        <v>756</v>
      </c>
      <c r="H10" s="129">
        <v>756</v>
      </c>
      <c r="I10" s="129">
        <v>756</v>
      </c>
      <c r="J10" s="129">
        <v>756</v>
      </c>
      <c r="K10" s="129">
        <v>756</v>
      </c>
      <c r="L10" s="141">
        <v>756</v>
      </c>
      <c r="M10" s="141">
        <v>756</v>
      </c>
      <c r="N10" s="129">
        <v>725</v>
      </c>
      <c r="O10" s="4">
        <v>725</v>
      </c>
      <c r="P10" s="4">
        <v>725</v>
      </c>
    </row>
    <row r="11" spans="1:16" x14ac:dyDescent="0.25">
      <c r="A11" s="600" t="s">
        <v>85</v>
      </c>
      <c r="B11" s="595">
        <v>786</v>
      </c>
      <c r="C11" s="130">
        <v>786</v>
      </c>
      <c r="D11" s="130">
        <v>786</v>
      </c>
      <c r="E11" s="130">
        <v>936</v>
      </c>
      <c r="F11" s="130">
        <v>944</v>
      </c>
      <c r="G11" s="130">
        <v>936</v>
      </c>
      <c r="H11" s="130">
        <v>936</v>
      </c>
      <c r="I11" s="130">
        <v>925</v>
      </c>
      <c r="J11" s="130">
        <v>929</v>
      </c>
      <c r="K11" s="130">
        <v>929</v>
      </c>
      <c r="L11" s="142">
        <v>929</v>
      </c>
      <c r="M11" s="142">
        <v>929</v>
      </c>
      <c r="N11" s="130">
        <v>953</v>
      </c>
      <c r="O11" s="113">
        <v>929</v>
      </c>
      <c r="P11" s="113">
        <v>929</v>
      </c>
    </row>
    <row r="12" spans="1:16" x14ac:dyDescent="0.25">
      <c r="A12" s="601" t="s">
        <v>86</v>
      </c>
      <c r="B12" s="594">
        <v>224</v>
      </c>
      <c r="C12" s="129">
        <v>224</v>
      </c>
      <c r="D12" s="129">
        <v>224</v>
      </c>
      <c r="E12" s="129">
        <v>224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  <c r="L12" s="141">
        <v>0</v>
      </c>
      <c r="M12" s="141">
        <v>0</v>
      </c>
      <c r="N12" s="129">
        <v>0</v>
      </c>
      <c r="O12" s="4">
        <v>0</v>
      </c>
      <c r="P12" s="4">
        <v>0</v>
      </c>
    </row>
    <row r="13" spans="1:16" x14ac:dyDescent="0.25">
      <c r="A13" s="600" t="s">
        <v>61</v>
      </c>
      <c r="B13" s="595">
        <v>484</v>
      </c>
      <c r="C13" s="130">
        <v>484</v>
      </c>
      <c r="D13" s="130">
        <v>484</v>
      </c>
      <c r="E13" s="130">
        <v>484</v>
      </c>
      <c r="F13" s="130">
        <v>484</v>
      </c>
      <c r="G13" s="130">
        <v>484</v>
      </c>
      <c r="H13" s="130">
        <v>484</v>
      </c>
      <c r="I13" s="130">
        <v>484</v>
      </c>
      <c r="J13" s="130">
        <v>484</v>
      </c>
      <c r="K13" s="130">
        <v>480</v>
      </c>
      <c r="L13" s="142">
        <v>480</v>
      </c>
      <c r="M13" s="142">
        <v>480</v>
      </c>
      <c r="N13" s="130">
        <v>480</v>
      </c>
      <c r="O13" s="113">
        <v>480</v>
      </c>
      <c r="P13" s="113">
        <v>480</v>
      </c>
    </row>
    <row r="14" spans="1:16" x14ac:dyDescent="0.25">
      <c r="A14" s="601" t="s">
        <v>87</v>
      </c>
      <c r="B14" s="594">
        <v>480</v>
      </c>
      <c r="C14" s="129">
        <v>480</v>
      </c>
      <c r="D14" s="129">
        <v>480</v>
      </c>
      <c r="E14" s="129">
        <v>480</v>
      </c>
      <c r="F14" s="129">
        <v>480</v>
      </c>
      <c r="G14" s="129">
        <v>480</v>
      </c>
      <c r="H14" s="129">
        <v>542</v>
      </c>
      <c r="I14" s="129">
        <v>542</v>
      </c>
      <c r="J14" s="129">
        <v>566</v>
      </c>
      <c r="K14" s="129">
        <v>572</v>
      </c>
      <c r="L14" s="141">
        <v>572</v>
      </c>
      <c r="M14" s="141">
        <v>572</v>
      </c>
      <c r="N14" s="129">
        <v>570</v>
      </c>
      <c r="O14" s="4">
        <v>570</v>
      </c>
      <c r="P14" s="4">
        <v>570</v>
      </c>
    </row>
    <row r="15" spans="1:16" x14ac:dyDescent="0.25">
      <c r="A15" s="600" t="s">
        <v>88</v>
      </c>
      <c r="B15" s="596">
        <v>900</v>
      </c>
      <c r="C15" s="132">
        <v>900</v>
      </c>
      <c r="D15" s="132">
        <v>900</v>
      </c>
      <c r="E15" s="132">
        <v>866</v>
      </c>
      <c r="F15" s="132">
        <v>976</v>
      </c>
      <c r="G15" s="132">
        <v>976</v>
      </c>
      <c r="H15" s="132">
        <v>976</v>
      </c>
      <c r="I15" s="132">
        <v>976</v>
      </c>
      <c r="J15" s="132">
        <v>976</v>
      </c>
      <c r="K15" s="132">
        <v>976</v>
      </c>
      <c r="L15" s="144">
        <v>976</v>
      </c>
      <c r="M15" s="144">
        <v>976</v>
      </c>
      <c r="N15" s="132">
        <v>1008</v>
      </c>
      <c r="O15" s="112">
        <v>976</v>
      </c>
      <c r="P15" s="112">
        <v>1008</v>
      </c>
    </row>
    <row r="16" spans="1:16" x14ac:dyDescent="0.25">
      <c r="A16" s="601" t="s">
        <v>64</v>
      </c>
      <c r="B16" s="594">
        <v>500</v>
      </c>
      <c r="C16" s="129">
        <v>500</v>
      </c>
      <c r="D16" s="129">
        <v>500</v>
      </c>
      <c r="E16" s="129">
        <v>500</v>
      </c>
      <c r="F16" s="129">
        <v>500</v>
      </c>
      <c r="G16" s="129">
        <v>500</v>
      </c>
      <c r="H16" s="129">
        <v>500</v>
      </c>
      <c r="I16" s="129">
        <v>0</v>
      </c>
      <c r="J16" s="129">
        <v>0</v>
      </c>
      <c r="K16" s="129">
        <v>0</v>
      </c>
      <c r="L16" s="141">
        <v>0</v>
      </c>
      <c r="M16" s="141">
        <v>0</v>
      </c>
      <c r="N16" s="129">
        <v>0</v>
      </c>
      <c r="O16" s="4">
        <v>0</v>
      </c>
      <c r="P16" s="4">
        <v>0</v>
      </c>
    </row>
    <row r="17" spans="1:16" x14ac:dyDescent="0.25">
      <c r="A17" s="600" t="s">
        <v>65</v>
      </c>
      <c r="B17" s="595">
        <v>499</v>
      </c>
      <c r="C17" s="130">
        <v>499</v>
      </c>
      <c r="D17" s="130">
        <v>499</v>
      </c>
      <c r="E17" s="130">
        <v>499</v>
      </c>
      <c r="F17" s="130">
        <v>499</v>
      </c>
      <c r="G17" s="130">
        <v>499</v>
      </c>
      <c r="H17" s="130">
        <v>507</v>
      </c>
      <c r="I17" s="130">
        <v>525</v>
      </c>
      <c r="J17" s="130">
        <v>525</v>
      </c>
      <c r="K17" s="130">
        <v>521</v>
      </c>
      <c r="L17" s="142">
        <v>521</v>
      </c>
      <c r="M17" s="142">
        <v>521</v>
      </c>
      <c r="N17" s="130">
        <v>521</v>
      </c>
      <c r="O17" s="113">
        <v>521</v>
      </c>
      <c r="P17" s="113">
        <v>521</v>
      </c>
    </row>
    <row r="18" spans="1:16" x14ac:dyDescent="0.25">
      <c r="A18" s="601" t="s">
        <v>66</v>
      </c>
      <c r="B18" s="594">
        <v>1471</v>
      </c>
      <c r="C18" s="129">
        <v>1471</v>
      </c>
      <c r="D18" s="129">
        <v>1471</v>
      </c>
      <c r="E18" s="129">
        <v>1660</v>
      </c>
      <c r="F18" s="129">
        <v>1661</v>
      </c>
      <c r="G18" s="129">
        <v>1661</v>
      </c>
      <c r="H18" s="129">
        <v>1661</v>
      </c>
      <c r="I18" s="129">
        <v>1661</v>
      </c>
      <c r="J18" s="129">
        <v>1661</v>
      </c>
      <c r="K18" s="129">
        <v>1620</v>
      </c>
      <c r="L18" s="141">
        <v>1620</v>
      </c>
      <c r="M18" s="141">
        <v>1620</v>
      </c>
      <c r="N18" s="129">
        <v>1620</v>
      </c>
      <c r="O18" s="4">
        <v>1620</v>
      </c>
      <c r="P18" s="4">
        <v>1620</v>
      </c>
    </row>
    <row r="19" spans="1:16" x14ac:dyDescent="0.25">
      <c r="A19" s="600" t="s">
        <v>67</v>
      </c>
      <c r="B19" s="595">
        <v>0</v>
      </c>
      <c r="C19" s="130">
        <v>72</v>
      </c>
      <c r="D19" s="130">
        <v>519</v>
      </c>
      <c r="E19" s="130">
        <v>519</v>
      </c>
      <c r="F19" s="130">
        <v>519</v>
      </c>
      <c r="G19" s="130">
        <v>519</v>
      </c>
      <c r="H19" s="130">
        <v>519</v>
      </c>
      <c r="I19" s="130">
        <v>559</v>
      </c>
      <c r="J19" s="130">
        <v>565</v>
      </c>
      <c r="K19" s="130">
        <v>574</v>
      </c>
      <c r="L19" s="142">
        <v>590</v>
      </c>
      <c r="M19" s="142">
        <v>590</v>
      </c>
      <c r="N19" s="130">
        <v>702</v>
      </c>
      <c r="O19" s="113">
        <v>707</v>
      </c>
      <c r="P19" s="113">
        <v>707</v>
      </c>
    </row>
    <row r="20" spans="1:16" x14ac:dyDescent="0.25">
      <c r="A20" s="601" t="s">
        <v>68</v>
      </c>
      <c r="B20" s="594">
        <v>953</v>
      </c>
      <c r="C20" s="129">
        <v>953</v>
      </c>
      <c r="D20" s="129">
        <v>953</v>
      </c>
      <c r="E20" s="129">
        <v>953</v>
      </c>
      <c r="F20" s="129">
        <v>953</v>
      </c>
      <c r="G20" s="129">
        <v>951</v>
      </c>
      <c r="H20" s="129">
        <v>898</v>
      </c>
      <c r="I20" s="129">
        <v>953</v>
      </c>
      <c r="J20" s="129">
        <v>953</v>
      </c>
      <c r="K20" s="129">
        <v>930</v>
      </c>
      <c r="L20" s="141">
        <v>930</v>
      </c>
      <c r="M20" s="141">
        <v>930</v>
      </c>
      <c r="N20" s="129">
        <v>930</v>
      </c>
      <c r="O20" s="4">
        <v>930</v>
      </c>
      <c r="P20" s="4">
        <v>930</v>
      </c>
    </row>
    <row r="21" spans="1:16" x14ac:dyDescent="0.25">
      <c r="A21" s="600" t="s">
        <v>89</v>
      </c>
      <c r="B21" s="596">
        <v>0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44">
        <v>0</v>
      </c>
      <c r="M21" s="144">
        <v>0</v>
      </c>
      <c r="N21" s="132">
        <v>0</v>
      </c>
      <c r="O21" s="112">
        <v>0</v>
      </c>
      <c r="P21" s="112">
        <v>0</v>
      </c>
    </row>
    <row r="22" spans="1:16" x14ac:dyDescent="0.25">
      <c r="A22" s="601" t="s">
        <v>69</v>
      </c>
      <c r="B22" s="594">
        <v>256</v>
      </c>
      <c r="C22" s="129">
        <v>184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41">
        <v>0</v>
      </c>
      <c r="M22" s="141">
        <v>0</v>
      </c>
      <c r="N22" s="129">
        <v>0</v>
      </c>
      <c r="O22" s="4">
        <v>0</v>
      </c>
      <c r="P22" s="4">
        <v>0</v>
      </c>
    </row>
    <row r="23" spans="1:16" x14ac:dyDescent="0.25">
      <c r="A23" s="600" t="s">
        <v>70</v>
      </c>
      <c r="B23" s="595">
        <v>192</v>
      </c>
      <c r="C23" s="130">
        <v>192</v>
      </c>
      <c r="D23" s="130">
        <v>192</v>
      </c>
      <c r="E23" s="130">
        <v>192</v>
      </c>
      <c r="F23" s="130">
        <v>192</v>
      </c>
      <c r="G23" s="130">
        <v>192</v>
      </c>
      <c r="H23" s="130">
        <v>192</v>
      </c>
      <c r="I23" s="130">
        <v>192</v>
      </c>
      <c r="J23" s="130">
        <v>192</v>
      </c>
      <c r="K23" s="130">
        <v>192</v>
      </c>
      <c r="L23" s="142">
        <v>192</v>
      </c>
      <c r="M23" s="142">
        <v>192</v>
      </c>
      <c r="N23" s="130">
        <v>192</v>
      </c>
      <c r="O23" s="113">
        <v>192</v>
      </c>
      <c r="P23" s="113">
        <v>192</v>
      </c>
    </row>
    <row r="24" spans="1:16" x14ac:dyDescent="0.25">
      <c r="A24" s="601" t="s">
        <v>71</v>
      </c>
      <c r="B24" s="594">
        <v>255</v>
      </c>
      <c r="C24" s="129">
        <v>255</v>
      </c>
      <c r="D24" s="129">
        <v>255</v>
      </c>
      <c r="E24" s="129">
        <v>255</v>
      </c>
      <c r="F24" s="129">
        <v>255</v>
      </c>
      <c r="G24" s="129">
        <v>255</v>
      </c>
      <c r="H24" s="129">
        <v>255</v>
      </c>
      <c r="I24" s="129">
        <v>255</v>
      </c>
      <c r="J24" s="129">
        <v>255</v>
      </c>
      <c r="K24" s="129">
        <v>255</v>
      </c>
      <c r="L24" s="141">
        <v>255</v>
      </c>
      <c r="M24" s="141">
        <v>255</v>
      </c>
      <c r="N24" s="129">
        <v>255</v>
      </c>
      <c r="O24" s="4">
        <v>255</v>
      </c>
      <c r="P24" s="4">
        <v>255</v>
      </c>
    </row>
    <row r="25" spans="1:16" x14ac:dyDescent="0.25">
      <c r="A25" s="600" t="s">
        <v>72</v>
      </c>
      <c r="B25" s="595">
        <v>249</v>
      </c>
      <c r="C25" s="130">
        <v>249</v>
      </c>
      <c r="D25" s="130">
        <v>249</v>
      </c>
      <c r="E25" s="130">
        <v>249</v>
      </c>
      <c r="F25" s="130">
        <v>249</v>
      </c>
      <c r="G25" s="130">
        <v>249</v>
      </c>
      <c r="H25" s="130">
        <v>249</v>
      </c>
      <c r="I25" s="130">
        <v>249</v>
      </c>
      <c r="J25" s="130">
        <v>249</v>
      </c>
      <c r="K25" s="130">
        <v>252</v>
      </c>
      <c r="L25" s="142">
        <v>252</v>
      </c>
      <c r="M25" s="142">
        <v>252</v>
      </c>
      <c r="N25" s="130">
        <v>252</v>
      </c>
      <c r="O25" s="113">
        <v>252</v>
      </c>
      <c r="P25" s="113">
        <v>252</v>
      </c>
    </row>
    <row r="26" spans="1:16" x14ac:dyDescent="0.25">
      <c r="A26" s="601" t="s">
        <v>74</v>
      </c>
      <c r="B26" s="594">
        <v>2445</v>
      </c>
      <c r="C26" s="129">
        <v>2445</v>
      </c>
      <c r="D26" s="129">
        <v>2545</v>
      </c>
      <c r="E26" s="129">
        <v>2545</v>
      </c>
      <c r="F26" s="129">
        <v>2545</v>
      </c>
      <c r="G26" s="129">
        <v>2545</v>
      </c>
      <c r="H26" s="129">
        <v>2545</v>
      </c>
      <c r="I26" s="129">
        <v>2485</v>
      </c>
      <c r="J26" s="129">
        <v>2485</v>
      </c>
      <c r="K26" s="129">
        <v>2488</v>
      </c>
      <c r="L26" s="141">
        <v>2488</v>
      </c>
      <c r="M26" s="141">
        <v>2488</v>
      </c>
      <c r="N26" s="129">
        <v>2488</v>
      </c>
      <c r="O26" s="4">
        <v>2488</v>
      </c>
      <c r="P26" s="4">
        <v>2488</v>
      </c>
    </row>
    <row r="27" spans="1:16" x14ac:dyDescent="0.25">
      <c r="A27" s="600" t="s">
        <v>75</v>
      </c>
      <c r="B27" s="596">
        <v>484</v>
      </c>
      <c r="C27" s="132">
        <v>484</v>
      </c>
      <c r="D27" s="132">
        <v>484</v>
      </c>
      <c r="E27" s="132">
        <v>484</v>
      </c>
      <c r="F27" s="132">
        <v>484</v>
      </c>
      <c r="G27" s="132">
        <v>484</v>
      </c>
      <c r="H27" s="132">
        <v>484</v>
      </c>
      <c r="I27" s="132">
        <v>404</v>
      </c>
      <c r="J27" s="132">
        <v>404</v>
      </c>
      <c r="K27" s="132">
        <v>500</v>
      </c>
      <c r="L27" s="144">
        <v>500</v>
      </c>
      <c r="M27" s="144">
        <v>500</v>
      </c>
      <c r="N27" s="132">
        <v>500</v>
      </c>
      <c r="O27" s="112">
        <v>500</v>
      </c>
      <c r="P27" s="112">
        <v>500</v>
      </c>
    </row>
    <row r="28" spans="1:16" ht="15.75" thickBot="1" x14ac:dyDescent="0.3">
      <c r="A28" s="601" t="s">
        <v>507</v>
      </c>
      <c r="B28" s="594">
        <v>30</v>
      </c>
      <c r="C28" s="129">
        <v>30</v>
      </c>
      <c r="D28" s="129">
        <v>30</v>
      </c>
      <c r="E28" s="129">
        <v>30</v>
      </c>
      <c r="F28" s="129">
        <v>30</v>
      </c>
      <c r="G28" s="129">
        <v>30</v>
      </c>
      <c r="H28" s="129">
        <v>30</v>
      </c>
      <c r="I28" s="129">
        <v>30</v>
      </c>
      <c r="J28" s="129">
        <v>30</v>
      </c>
      <c r="K28" s="129">
        <v>30</v>
      </c>
      <c r="L28" s="141">
        <v>30</v>
      </c>
      <c r="M28" s="141">
        <v>30</v>
      </c>
      <c r="N28" s="129">
        <v>30</v>
      </c>
      <c r="O28" s="4">
        <v>30</v>
      </c>
      <c r="P28" s="4">
        <v>30</v>
      </c>
    </row>
    <row r="29" spans="1:16" ht="15.75" thickTop="1" x14ac:dyDescent="0.25">
      <c r="A29" s="602" t="s">
        <v>90</v>
      </c>
      <c r="B29" s="597">
        <v>14153</v>
      </c>
      <c r="C29" s="133">
        <v>14169</v>
      </c>
      <c r="D29" s="133">
        <v>14632</v>
      </c>
      <c r="E29" s="133">
        <v>14937</v>
      </c>
      <c r="F29" s="133">
        <v>14832</v>
      </c>
      <c r="G29" s="133">
        <v>14716</v>
      </c>
      <c r="H29" s="133">
        <f>SUM(H3:H27)</f>
        <v>15043</v>
      </c>
      <c r="I29" s="133">
        <v>14505</v>
      </c>
      <c r="J29" s="133">
        <f t="shared" ref="J29:O29" si="0">SUM(J3:J27)</f>
        <v>14124</v>
      </c>
      <c r="K29" s="133">
        <f t="shared" si="0"/>
        <v>14269</v>
      </c>
      <c r="L29" s="145">
        <f t="shared" si="0"/>
        <v>14285</v>
      </c>
      <c r="M29" s="145">
        <f t="shared" si="0"/>
        <v>14301</v>
      </c>
      <c r="N29" s="133">
        <f t="shared" si="0"/>
        <v>14492</v>
      </c>
      <c r="O29" s="116">
        <f t="shared" si="0"/>
        <v>14441</v>
      </c>
      <c r="P29" s="116">
        <f t="shared" ref="P29" si="1">SUM(P3:P27)</f>
        <v>14506</v>
      </c>
    </row>
    <row r="30" spans="1:16" ht="15.75" thickBot="1" x14ac:dyDescent="0.3">
      <c r="A30" s="603" t="s">
        <v>35</v>
      </c>
      <c r="B30" s="598">
        <v>240</v>
      </c>
      <c r="C30" s="592">
        <v>240</v>
      </c>
      <c r="D30" s="592">
        <v>233</v>
      </c>
      <c r="E30" s="592">
        <v>233</v>
      </c>
      <c r="F30" s="592">
        <v>233</v>
      </c>
      <c r="G30" s="592">
        <v>233</v>
      </c>
      <c r="H30" s="592">
        <v>233</v>
      </c>
      <c r="I30" s="592">
        <v>233</v>
      </c>
      <c r="J30" s="592">
        <v>233</v>
      </c>
      <c r="K30" s="592">
        <v>241</v>
      </c>
      <c r="L30" s="699">
        <v>241</v>
      </c>
      <c r="M30" s="699">
        <v>241</v>
      </c>
      <c r="N30" s="592">
        <v>279</v>
      </c>
      <c r="O30" s="165">
        <v>279</v>
      </c>
      <c r="P30" s="165">
        <v>279</v>
      </c>
    </row>
    <row r="31" spans="1:16" x14ac:dyDescent="0.25">
      <c r="A31" s="166" t="s">
        <v>94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mergeCells count="1">
    <mergeCell ref="A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N25"/>
  <sheetViews>
    <sheetView workbookViewId="0">
      <selection sqref="A1:N1"/>
    </sheetView>
  </sheetViews>
  <sheetFormatPr defaultRowHeight="15" x14ac:dyDescent="0.25"/>
  <cols>
    <col min="1" max="1" width="7.5703125" style="2" bestFit="1" customWidth="1"/>
    <col min="2" max="2" width="10.28515625" style="2" bestFit="1" customWidth="1"/>
    <col min="3" max="4" width="8.7109375" style="2" customWidth="1"/>
    <col min="5" max="5" width="3" style="2" customWidth="1"/>
    <col min="6" max="6" width="7.5703125" style="2" bestFit="1" customWidth="1"/>
    <col min="7" max="7" width="17.85546875" style="2" bestFit="1" customWidth="1"/>
    <col min="8" max="9" width="8.7109375" style="2" customWidth="1"/>
    <col min="10" max="10" width="3" style="2" customWidth="1"/>
    <col min="11" max="11" width="37.140625" style="2" bestFit="1" customWidth="1"/>
    <col min="12" max="14" width="11.7109375" style="2" customWidth="1"/>
    <col min="15" max="16384" width="9.140625" style="2"/>
  </cols>
  <sheetData>
    <row r="1" spans="1:14" s="95" customFormat="1" ht="21" x14ac:dyDescent="0.35">
      <c r="A1" s="825" t="s">
        <v>586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</row>
    <row r="2" spans="1:14" s="95" customFormat="1" ht="15" customHeight="1" x14ac:dyDescent="0.3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299" customFormat="1" ht="16.5" thickBot="1" x14ac:dyDescent="0.3">
      <c r="A3" s="826" t="s">
        <v>552</v>
      </c>
      <c r="B3" s="826"/>
      <c r="C3" s="826"/>
      <c r="D3" s="826"/>
      <c r="E3" s="164"/>
      <c r="F3" s="826" t="s">
        <v>553</v>
      </c>
      <c r="G3" s="826"/>
      <c r="H3" s="826"/>
      <c r="I3" s="826"/>
      <c r="J3" s="164"/>
      <c r="K3" s="826" t="s">
        <v>554</v>
      </c>
      <c r="L3" s="826"/>
      <c r="M3" s="826"/>
      <c r="N3" s="826"/>
    </row>
    <row r="4" spans="1:14" x14ac:dyDescent="0.25">
      <c r="A4" s="170" t="s">
        <v>0</v>
      </c>
      <c r="B4" s="171" t="s">
        <v>12</v>
      </c>
      <c r="C4" s="172" t="s">
        <v>1</v>
      </c>
      <c r="D4" s="173" t="s">
        <v>2</v>
      </c>
      <c r="E4" s="95"/>
      <c r="F4" s="181" t="s">
        <v>0</v>
      </c>
      <c r="G4" s="182" t="s">
        <v>44</v>
      </c>
      <c r="H4" s="183" t="s">
        <v>1</v>
      </c>
      <c r="I4" s="173" t="s">
        <v>2</v>
      </c>
      <c r="J4" s="95"/>
      <c r="K4" s="170" t="s">
        <v>20</v>
      </c>
      <c r="L4" s="188" t="s">
        <v>3</v>
      </c>
      <c r="M4" s="189" t="s">
        <v>10</v>
      </c>
      <c r="N4" s="190" t="s">
        <v>11</v>
      </c>
    </row>
    <row r="5" spans="1:14" x14ac:dyDescent="0.25">
      <c r="A5" s="829" t="s">
        <v>3</v>
      </c>
      <c r="B5" s="78" t="s">
        <v>4</v>
      </c>
      <c r="C5" s="82">
        <v>661</v>
      </c>
      <c r="D5" s="174">
        <f t="shared" ref="D5:D18" si="0">C5/C$19</f>
        <v>0.10747967479674797</v>
      </c>
      <c r="F5" s="829" t="s">
        <v>3</v>
      </c>
      <c r="G5" s="167" t="s">
        <v>13</v>
      </c>
      <c r="H5" s="168">
        <v>2544</v>
      </c>
      <c r="I5" s="174">
        <f t="shared" ref="I5:I22" si="1">H5/H$23</f>
        <v>0.41365853658536583</v>
      </c>
      <c r="K5" s="191" t="s">
        <v>496</v>
      </c>
      <c r="L5" s="590">
        <v>205</v>
      </c>
      <c r="M5" s="469">
        <v>94</v>
      </c>
      <c r="N5" s="192">
        <f t="shared" ref="N5:N24" si="2">SUM(L5:M5)</f>
        <v>299</v>
      </c>
    </row>
    <row r="6" spans="1:14" x14ac:dyDescent="0.25">
      <c r="A6" s="830"/>
      <c r="B6" s="583" t="s">
        <v>5</v>
      </c>
      <c r="C6" s="584">
        <v>929</v>
      </c>
      <c r="D6" s="585">
        <f t="shared" si="0"/>
        <v>0.1510569105691057</v>
      </c>
      <c r="F6" s="830"/>
      <c r="G6" s="583" t="s">
        <v>14</v>
      </c>
      <c r="H6" s="584">
        <v>853</v>
      </c>
      <c r="I6" s="585">
        <f t="shared" si="1"/>
        <v>0.13869918699186992</v>
      </c>
      <c r="K6" s="586" t="s">
        <v>497</v>
      </c>
      <c r="L6" s="584">
        <v>207</v>
      </c>
      <c r="M6" s="584">
        <v>106</v>
      </c>
      <c r="N6" s="404">
        <f t="shared" si="2"/>
        <v>313</v>
      </c>
    </row>
    <row r="7" spans="1:14" x14ac:dyDescent="0.25">
      <c r="A7" s="830"/>
      <c r="B7" s="78" t="s">
        <v>6</v>
      </c>
      <c r="C7" s="82">
        <v>974</v>
      </c>
      <c r="D7" s="174">
        <f t="shared" si="0"/>
        <v>0.15837398373983741</v>
      </c>
      <c r="F7" s="830"/>
      <c r="G7" s="78" t="s">
        <v>15</v>
      </c>
      <c r="H7" s="82">
        <v>204</v>
      </c>
      <c r="I7" s="174">
        <f t="shared" si="1"/>
        <v>3.3170731707317075E-2</v>
      </c>
      <c r="K7" s="191" t="s">
        <v>25</v>
      </c>
      <c r="L7" s="590">
        <v>25</v>
      </c>
      <c r="M7" s="469">
        <v>6</v>
      </c>
      <c r="N7" s="192">
        <f t="shared" si="2"/>
        <v>31</v>
      </c>
    </row>
    <row r="8" spans="1:14" x14ac:dyDescent="0.25">
      <c r="A8" s="830"/>
      <c r="B8" s="583" t="s">
        <v>7</v>
      </c>
      <c r="C8" s="584">
        <v>869</v>
      </c>
      <c r="D8" s="585">
        <f t="shared" si="0"/>
        <v>0.14130081300813008</v>
      </c>
      <c r="F8" s="830"/>
      <c r="G8" s="583" t="s">
        <v>16</v>
      </c>
      <c r="H8" s="584">
        <v>98</v>
      </c>
      <c r="I8" s="585">
        <f t="shared" si="1"/>
        <v>1.5934959349593495E-2</v>
      </c>
      <c r="K8" s="586" t="s">
        <v>53</v>
      </c>
      <c r="L8" s="584">
        <v>175</v>
      </c>
      <c r="M8" s="584">
        <v>111</v>
      </c>
      <c r="N8" s="404">
        <f t="shared" si="2"/>
        <v>286</v>
      </c>
    </row>
    <row r="9" spans="1:14" x14ac:dyDescent="0.25">
      <c r="A9" s="830"/>
      <c r="B9" s="78" t="s">
        <v>8</v>
      </c>
      <c r="C9" s="82">
        <v>343</v>
      </c>
      <c r="D9" s="174">
        <f t="shared" si="0"/>
        <v>5.5772357723577234E-2</v>
      </c>
      <c r="F9" s="830"/>
      <c r="G9" s="78" t="s">
        <v>17</v>
      </c>
      <c r="H9" s="82">
        <v>47</v>
      </c>
      <c r="I9" s="174">
        <f t="shared" si="1"/>
        <v>7.6422764227642281E-3</v>
      </c>
      <c r="K9" s="191" t="s">
        <v>36</v>
      </c>
      <c r="L9" s="590">
        <v>257</v>
      </c>
      <c r="M9" s="469">
        <v>121</v>
      </c>
      <c r="N9" s="192">
        <f t="shared" si="2"/>
        <v>378</v>
      </c>
    </row>
    <row r="10" spans="1:14" x14ac:dyDescent="0.25">
      <c r="A10" s="830"/>
      <c r="B10" s="583" t="s">
        <v>475</v>
      </c>
      <c r="C10" s="584">
        <v>0</v>
      </c>
      <c r="D10" s="585">
        <f t="shared" si="0"/>
        <v>0</v>
      </c>
      <c r="F10" s="830"/>
      <c r="G10" s="583" t="s">
        <v>18</v>
      </c>
      <c r="H10" s="584">
        <v>16</v>
      </c>
      <c r="I10" s="585">
        <f t="shared" si="1"/>
        <v>2.6016260162601626E-3</v>
      </c>
      <c r="K10" s="586" t="s">
        <v>57</v>
      </c>
      <c r="L10" s="584">
        <v>211</v>
      </c>
      <c r="M10" s="584">
        <v>134</v>
      </c>
      <c r="N10" s="404">
        <f t="shared" si="2"/>
        <v>345</v>
      </c>
    </row>
    <row r="11" spans="1:14" x14ac:dyDescent="0.25">
      <c r="A11" s="831"/>
      <c r="B11" s="175" t="s">
        <v>9</v>
      </c>
      <c r="C11" s="176">
        <f>SUM(C5:C10)</f>
        <v>3776</v>
      </c>
      <c r="D11" s="177">
        <f t="shared" si="0"/>
        <v>0.6139837398373984</v>
      </c>
      <c r="F11" s="830"/>
      <c r="G11" s="78" t="s">
        <v>19</v>
      </c>
      <c r="H11" s="82">
        <v>14</v>
      </c>
      <c r="I11" s="174">
        <f t="shared" si="1"/>
        <v>2.2764227642276423E-3</v>
      </c>
      <c r="K11" s="191" t="s">
        <v>24</v>
      </c>
      <c r="L11" s="590">
        <v>230</v>
      </c>
      <c r="M11" s="469">
        <v>117</v>
      </c>
      <c r="N11" s="192">
        <f t="shared" si="2"/>
        <v>347</v>
      </c>
    </row>
    <row r="12" spans="1:14" x14ac:dyDescent="0.25">
      <c r="A12" s="832" t="s">
        <v>10</v>
      </c>
      <c r="B12" s="167" t="s">
        <v>4</v>
      </c>
      <c r="C12" s="168">
        <v>382</v>
      </c>
      <c r="D12" s="174">
        <f t="shared" si="0"/>
        <v>6.2113821138211379E-2</v>
      </c>
      <c r="F12" s="830"/>
      <c r="G12" s="583" t="s">
        <v>475</v>
      </c>
      <c r="H12" s="584">
        <v>0</v>
      </c>
      <c r="I12" s="585">
        <f t="shared" si="1"/>
        <v>0</v>
      </c>
      <c r="K12" s="586" t="s">
        <v>85</v>
      </c>
      <c r="L12" s="584">
        <v>196</v>
      </c>
      <c r="M12" s="584">
        <v>284</v>
      </c>
      <c r="N12" s="404">
        <f t="shared" si="2"/>
        <v>480</v>
      </c>
    </row>
    <row r="13" spans="1:14" x14ac:dyDescent="0.25">
      <c r="A13" s="833"/>
      <c r="B13" s="583" t="s">
        <v>5</v>
      </c>
      <c r="C13" s="584">
        <v>596</v>
      </c>
      <c r="D13" s="585">
        <f t="shared" si="0"/>
        <v>9.6910569105691055E-2</v>
      </c>
      <c r="F13" s="831"/>
      <c r="G13" s="169" t="s">
        <v>9</v>
      </c>
      <c r="H13" s="91">
        <f>SUM(H5:H12)</f>
        <v>3776</v>
      </c>
      <c r="I13" s="177">
        <f t="shared" si="1"/>
        <v>0.6139837398373984</v>
      </c>
      <c r="K13" s="191" t="s">
        <v>37</v>
      </c>
      <c r="L13" s="590">
        <v>143</v>
      </c>
      <c r="M13" s="469">
        <v>34</v>
      </c>
      <c r="N13" s="192">
        <f t="shared" si="2"/>
        <v>177</v>
      </c>
    </row>
    <row r="14" spans="1:14" x14ac:dyDescent="0.25">
      <c r="A14" s="833"/>
      <c r="B14" s="78" t="s">
        <v>6</v>
      </c>
      <c r="C14" s="82">
        <v>587</v>
      </c>
      <c r="D14" s="174">
        <f t="shared" si="0"/>
        <v>9.5447154471544712E-2</v>
      </c>
      <c r="F14" s="832" t="s">
        <v>10</v>
      </c>
      <c r="G14" s="167" t="s">
        <v>13</v>
      </c>
      <c r="H14" s="168">
        <v>1668</v>
      </c>
      <c r="I14" s="174">
        <f t="shared" si="1"/>
        <v>0.27121951219512197</v>
      </c>
      <c r="K14" s="586" t="s">
        <v>498</v>
      </c>
      <c r="L14" s="584">
        <v>85</v>
      </c>
      <c r="M14" s="584">
        <v>39</v>
      </c>
      <c r="N14" s="404">
        <f t="shared" si="2"/>
        <v>124</v>
      </c>
    </row>
    <row r="15" spans="1:14" x14ac:dyDescent="0.25">
      <c r="A15" s="833"/>
      <c r="B15" s="583" t="s">
        <v>7</v>
      </c>
      <c r="C15" s="584">
        <v>588</v>
      </c>
      <c r="D15" s="585">
        <f t="shared" si="0"/>
        <v>9.5609756097560977E-2</v>
      </c>
      <c r="F15" s="833"/>
      <c r="G15" s="583" t="s">
        <v>14</v>
      </c>
      <c r="H15" s="584">
        <v>484</v>
      </c>
      <c r="I15" s="585">
        <f t="shared" si="1"/>
        <v>7.8699186991869924E-2</v>
      </c>
      <c r="K15" s="191" t="s">
        <v>27</v>
      </c>
      <c r="L15" s="590">
        <v>412</v>
      </c>
      <c r="M15" s="469">
        <v>303</v>
      </c>
      <c r="N15" s="192">
        <f t="shared" si="2"/>
        <v>715</v>
      </c>
    </row>
    <row r="16" spans="1:14" x14ac:dyDescent="0.25">
      <c r="A16" s="833"/>
      <c r="B16" s="78" t="s">
        <v>8</v>
      </c>
      <c r="C16" s="82">
        <v>221</v>
      </c>
      <c r="D16" s="174">
        <f t="shared" si="0"/>
        <v>3.5934959349593495E-2</v>
      </c>
      <c r="F16" s="833"/>
      <c r="G16" s="78" t="s">
        <v>15</v>
      </c>
      <c r="H16" s="82">
        <v>102</v>
      </c>
      <c r="I16" s="174">
        <f t="shared" si="1"/>
        <v>1.6585365853658537E-2</v>
      </c>
      <c r="K16" s="586" t="s">
        <v>66</v>
      </c>
      <c r="L16" s="584">
        <v>287</v>
      </c>
      <c r="M16" s="584">
        <v>155</v>
      </c>
      <c r="N16" s="404">
        <f t="shared" si="2"/>
        <v>442</v>
      </c>
    </row>
    <row r="17" spans="1:14" x14ac:dyDescent="0.25">
      <c r="A17" s="833"/>
      <c r="B17" s="583" t="s">
        <v>475</v>
      </c>
      <c r="C17" s="584">
        <v>0</v>
      </c>
      <c r="D17" s="585">
        <f t="shared" si="0"/>
        <v>0</v>
      </c>
      <c r="F17" s="833"/>
      <c r="G17" s="583" t="s">
        <v>16</v>
      </c>
      <c r="H17" s="584">
        <v>75</v>
      </c>
      <c r="I17" s="585">
        <f t="shared" si="1"/>
        <v>1.2195121951219513E-2</v>
      </c>
      <c r="K17" s="191" t="s">
        <v>67</v>
      </c>
      <c r="L17" s="590">
        <v>76</v>
      </c>
      <c r="M17" s="469">
        <v>123</v>
      </c>
      <c r="N17" s="192">
        <f t="shared" si="2"/>
        <v>199</v>
      </c>
    </row>
    <row r="18" spans="1:14" x14ac:dyDescent="0.25">
      <c r="A18" s="834"/>
      <c r="B18" s="169" t="s">
        <v>9</v>
      </c>
      <c r="C18" s="91">
        <f>SUM(C12:C17)</f>
        <v>2374</v>
      </c>
      <c r="D18" s="178">
        <f t="shared" si="0"/>
        <v>0.3860162601626016</v>
      </c>
      <c r="F18" s="833"/>
      <c r="G18" s="78" t="s">
        <v>17</v>
      </c>
      <c r="H18" s="82">
        <v>24</v>
      </c>
      <c r="I18" s="174">
        <f t="shared" si="1"/>
        <v>3.9024390243902439E-3</v>
      </c>
      <c r="K18" s="586" t="s">
        <v>68</v>
      </c>
      <c r="L18" s="584">
        <v>222</v>
      </c>
      <c r="M18" s="584">
        <v>84</v>
      </c>
      <c r="N18" s="404">
        <f t="shared" si="2"/>
        <v>306</v>
      </c>
    </row>
    <row r="19" spans="1:14" ht="15.75" thickBot="1" x14ac:dyDescent="0.3">
      <c r="A19" s="827" t="s">
        <v>11</v>
      </c>
      <c r="B19" s="828"/>
      <c r="C19" s="179">
        <f>SUM(C18,C11)</f>
        <v>6150</v>
      </c>
      <c r="D19" s="180">
        <v>1</v>
      </c>
      <c r="F19" s="833"/>
      <c r="G19" s="583" t="s">
        <v>18</v>
      </c>
      <c r="H19" s="584">
        <v>6</v>
      </c>
      <c r="I19" s="585">
        <f t="shared" si="1"/>
        <v>9.7560975609756097E-4</v>
      </c>
      <c r="K19" s="191" t="s">
        <v>38</v>
      </c>
      <c r="L19" s="590">
        <v>204</v>
      </c>
      <c r="M19" s="469">
        <v>182</v>
      </c>
      <c r="N19" s="192">
        <f t="shared" si="2"/>
        <v>386</v>
      </c>
    </row>
    <row r="20" spans="1:14" x14ac:dyDescent="0.25">
      <c r="F20" s="833"/>
      <c r="G20" s="78" t="s">
        <v>19</v>
      </c>
      <c r="H20" s="82">
        <v>15</v>
      </c>
      <c r="I20" s="174">
        <f t="shared" si="1"/>
        <v>2.4390243902439024E-3</v>
      </c>
      <c r="K20" s="586" t="s">
        <v>499</v>
      </c>
      <c r="L20" s="584">
        <v>31</v>
      </c>
      <c r="M20" s="584">
        <v>19</v>
      </c>
      <c r="N20" s="404">
        <f t="shared" si="2"/>
        <v>50</v>
      </c>
    </row>
    <row r="21" spans="1:14" x14ac:dyDescent="0.25">
      <c r="F21" s="833"/>
      <c r="G21" s="583" t="s">
        <v>475</v>
      </c>
      <c r="H21" s="584">
        <v>0</v>
      </c>
      <c r="I21" s="585">
        <f t="shared" si="1"/>
        <v>0</v>
      </c>
      <c r="K21" s="191" t="s">
        <v>98</v>
      </c>
      <c r="L21" s="590">
        <v>133</v>
      </c>
      <c r="M21" s="469">
        <v>87</v>
      </c>
      <c r="N21" s="192">
        <f t="shared" si="2"/>
        <v>220</v>
      </c>
    </row>
    <row r="22" spans="1:14" x14ac:dyDescent="0.25">
      <c r="F22" s="834"/>
      <c r="G22" s="169" t="s">
        <v>9</v>
      </c>
      <c r="H22" s="91">
        <f>SUM(H14:H21)</f>
        <v>2374</v>
      </c>
      <c r="I22" s="177">
        <f t="shared" si="1"/>
        <v>0.3860162601626016</v>
      </c>
      <c r="K22" s="586" t="s">
        <v>74</v>
      </c>
      <c r="L22" s="584">
        <v>463</v>
      </c>
      <c r="M22" s="584">
        <v>266</v>
      </c>
      <c r="N22" s="404">
        <f t="shared" si="2"/>
        <v>729</v>
      </c>
    </row>
    <row r="23" spans="1:14" ht="15.75" thickBot="1" x14ac:dyDescent="0.3">
      <c r="F23" s="184" t="s">
        <v>11</v>
      </c>
      <c r="G23" s="185"/>
      <c r="H23" s="186">
        <f>SUM(H13,H22)</f>
        <v>6150</v>
      </c>
      <c r="I23" s="187">
        <v>1</v>
      </c>
      <c r="K23" s="191" t="s">
        <v>75</v>
      </c>
      <c r="L23" s="590">
        <v>96</v>
      </c>
      <c r="M23" s="469">
        <v>52</v>
      </c>
      <c r="N23" s="192">
        <f t="shared" si="2"/>
        <v>148</v>
      </c>
    </row>
    <row r="24" spans="1:14" x14ac:dyDescent="0.25">
      <c r="F24" s="62"/>
      <c r="K24" s="587" t="s">
        <v>35</v>
      </c>
      <c r="L24" s="588">
        <v>118</v>
      </c>
      <c r="M24" s="588">
        <v>57</v>
      </c>
      <c r="N24" s="589">
        <f t="shared" si="2"/>
        <v>175</v>
      </c>
    </row>
    <row r="25" spans="1:14" ht="15.75" thickBot="1" x14ac:dyDescent="0.3">
      <c r="K25" s="184" t="s">
        <v>11</v>
      </c>
      <c r="L25" s="186">
        <f>SUM(L5:L24)</f>
        <v>3776</v>
      </c>
      <c r="M25" s="186">
        <f>SUM(M5:M24)</f>
        <v>2374</v>
      </c>
      <c r="N25" s="195">
        <f>SUM(N5:N24)</f>
        <v>6150</v>
      </c>
    </row>
  </sheetData>
  <sortState ref="K6:N24">
    <sortCondition ref="K5"/>
  </sortState>
  <mergeCells count="9">
    <mergeCell ref="A1:N1"/>
    <mergeCell ref="K3:N3"/>
    <mergeCell ref="A19:B19"/>
    <mergeCell ref="A3:D3"/>
    <mergeCell ref="F3:I3"/>
    <mergeCell ref="A5:A11"/>
    <mergeCell ref="A12:A18"/>
    <mergeCell ref="F14:F22"/>
    <mergeCell ref="F5:F13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H88"/>
  <sheetViews>
    <sheetView topLeftCell="E1" zoomScale="85" zoomScaleNormal="85" workbookViewId="0">
      <selection activeCell="L54" sqref="L54"/>
    </sheetView>
  </sheetViews>
  <sheetFormatPr defaultRowHeight="15" x14ac:dyDescent="0.25"/>
  <cols>
    <col min="1" max="1" width="29.7109375" style="47" customWidth="1"/>
    <col min="2" max="9" width="11.7109375" style="86" customWidth="1"/>
    <col min="10" max="10" width="16.5703125" style="86" customWidth="1"/>
    <col min="11" max="11" width="19.140625" style="86" bestFit="1" customWidth="1"/>
    <col min="12" max="12" width="16.7109375" style="86" bestFit="1" customWidth="1"/>
    <col min="13" max="13" width="16.7109375" style="86" customWidth="1"/>
    <col min="14" max="14" width="16.5703125" style="47" customWidth="1"/>
    <col min="15" max="15" width="14.5703125" style="47" bestFit="1" customWidth="1"/>
    <col min="16" max="16" width="19.140625" style="47" bestFit="1" customWidth="1"/>
    <col min="17" max="17" width="16.7109375" style="47" bestFit="1" customWidth="1"/>
    <col min="18" max="19" width="11.28515625" style="47" bestFit="1" customWidth="1"/>
    <col min="20" max="20" width="7.5703125" style="47" bestFit="1" customWidth="1"/>
    <col min="21" max="21" width="11" style="47" bestFit="1" customWidth="1"/>
    <col min="22" max="22" width="11.28515625" style="47" bestFit="1" customWidth="1"/>
    <col min="23" max="23" width="5.85546875" style="47" bestFit="1" customWidth="1"/>
    <col min="24" max="24" width="6.85546875" style="47" bestFit="1" customWidth="1"/>
    <col min="25" max="25" width="5.85546875" style="47" bestFit="1" customWidth="1"/>
    <col min="26" max="26" width="6.85546875" style="47" bestFit="1" customWidth="1"/>
    <col min="27" max="27" width="4.85546875" style="47" bestFit="1" customWidth="1"/>
    <col min="28" max="28" width="5.85546875" style="47" bestFit="1" customWidth="1"/>
    <col min="29" max="29" width="6.85546875" style="47" bestFit="1" customWidth="1"/>
    <col min="30" max="30" width="5.85546875" style="47" bestFit="1" customWidth="1"/>
    <col min="31" max="31" width="6.85546875" style="47" bestFit="1" customWidth="1"/>
    <col min="32" max="32" width="4.85546875" style="47" bestFit="1" customWidth="1"/>
    <col min="33" max="33" width="9" style="47" bestFit="1" customWidth="1"/>
    <col min="34" max="16384" width="9.140625" style="47"/>
  </cols>
  <sheetData>
    <row r="1" spans="1:34" ht="21" x14ac:dyDescent="0.35">
      <c r="A1" s="825" t="s">
        <v>461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S1" s="99"/>
      <c r="T1" s="99"/>
      <c r="U1" s="99"/>
      <c r="V1" s="99"/>
    </row>
    <row r="2" spans="1:34" ht="16.5" thickBot="1" x14ac:dyDescent="0.3">
      <c r="A2" s="840" t="s">
        <v>555</v>
      </c>
      <c r="B2" s="840"/>
      <c r="C2" s="840"/>
      <c r="D2" s="840"/>
      <c r="E2" s="840"/>
      <c r="F2" s="840"/>
      <c r="G2" s="840"/>
      <c r="H2" s="840"/>
      <c r="I2" s="770"/>
      <c r="J2" s="604"/>
      <c r="K2" s="826" t="s">
        <v>524</v>
      </c>
      <c r="L2" s="826"/>
      <c r="M2" s="826"/>
      <c r="N2" s="826"/>
      <c r="O2" s="826"/>
      <c r="W2" s="25"/>
    </row>
    <row r="3" spans="1:34" x14ac:dyDescent="0.25">
      <c r="A3" s="271"/>
      <c r="B3" s="272" t="s">
        <v>121</v>
      </c>
      <c r="C3" s="272" t="s">
        <v>428</v>
      </c>
      <c r="D3" s="272" t="s">
        <v>448</v>
      </c>
      <c r="E3" s="272">
        <v>2016</v>
      </c>
      <c r="F3" s="272">
        <v>2017</v>
      </c>
      <c r="G3" s="273">
        <v>2018</v>
      </c>
      <c r="H3" s="273">
        <v>2019</v>
      </c>
      <c r="I3"/>
      <c r="J3" s="47"/>
      <c r="K3" s="294"/>
      <c r="L3" s="295" t="s">
        <v>122</v>
      </c>
      <c r="M3" s="295" t="s">
        <v>123</v>
      </c>
      <c r="N3" s="295" t="s">
        <v>106</v>
      </c>
      <c r="O3" s="296" t="s">
        <v>11</v>
      </c>
    </row>
    <row r="4" spans="1:34" x14ac:dyDescent="0.25">
      <c r="A4" s="191" t="s">
        <v>122</v>
      </c>
      <c r="B4" s="83">
        <v>5994</v>
      </c>
      <c r="C4" s="83">
        <v>6172</v>
      </c>
      <c r="D4" s="83">
        <v>6111</v>
      </c>
      <c r="E4" s="83">
        <v>5963</v>
      </c>
      <c r="F4" s="83">
        <v>6662</v>
      </c>
      <c r="G4" s="274">
        <v>7286</v>
      </c>
      <c r="H4" s="274">
        <v>7457</v>
      </c>
      <c r="I4"/>
      <c r="J4" s="45"/>
      <c r="K4" s="279" t="s">
        <v>198</v>
      </c>
      <c r="L4" s="82">
        <v>566</v>
      </c>
      <c r="M4" s="82">
        <v>196</v>
      </c>
      <c r="N4" s="82"/>
      <c r="O4" s="192">
        <v>762</v>
      </c>
    </row>
    <row r="5" spans="1:34" x14ac:dyDescent="0.25">
      <c r="A5" s="193" t="s">
        <v>123</v>
      </c>
      <c r="B5" s="89">
        <v>3604</v>
      </c>
      <c r="C5" s="89">
        <v>4068</v>
      </c>
      <c r="D5" s="89">
        <v>3637</v>
      </c>
      <c r="E5" s="89">
        <v>2871</v>
      </c>
      <c r="F5" s="89">
        <v>2493</v>
      </c>
      <c r="G5" s="275">
        <v>2685</v>
      </c>
      <c r="H5" s="275">
        <v>2225</v>
      </c>
      <c r="I5"/>
      <c r="J5" s="45"/>
      <c r="K5" s="280" t="s">
        <v>212</v>
      </c>
      <c r="L5" s="24">
        <v>82</v>
      </c>
      <c r="M5" s="24">
        <v>20</v>
      </c>
      <c r="N5" s="24"/>
      <c r="O5" s="194">
        <v>102</v>
      </c>
    </row>
    <row r="6" spans="1:34" ht="15.75" thickBot="1" x14ac:dyDescent="0.3">
      <c r="A6" s="191" t="s">
        <v>124</v>
      </c>
      <c r="B6" s="83">
        <v>22</v>
      </c>
      <c r="C6" s="83">
        <v>29</v>
      </c>
      <c r="D6" s="83">
        <v>31</v>
      </c>
      <c r="E6" s="83">
        <v>10</v>
      </c>
      <c r="F6" s="83">
        <v>7</v>
      </c>
      <c r="G6" s="274">
        <v>14</v>
      </c>
      <c r="H6" s="274">
        <v>9</v>
      </c>
      <c r="I6"/>
      <c r="J6" s="45"/>
      <c r="K6" s="279" t="s">
        <v>197</v>
      </c>
      <c r="L6" s="82">
        <v>466</v>
      </c>
      <c r="M6" s="82">
        <v>188</v>
      </c>
      <c r="N6" s="82"/>
      <c r="O6" s="192">
        <v>654</v>
      </c>
    </row>
    <row r="7" spans="1:34" ht="16.5" thickTop="1" thickBot="1" x14ac:dyDescent="0.3">
      <c r="A7" s="307" t="s">
        <v>125</v>
      </c>
      <c r="B7" s="207">
        <v>9620</v>
      </c>
      <c r="C7" s="207">
        <v>10269</v>
      </c>
      <c r="D7" s="207">
        <v>9779</v>
      </c>
      <c r="E7" s="207">
        <v>8844</v>
      </c>
      <c r="F7" s="207">
        <v>9162</v>
      </c>
      <c r="G7" s="308">
        <v>9985</v>
      </c>
      <c r="H7" s="308">
        <f>SUM(H4:H6)</f>
        <v>9691</v>
      </c>
      <c r="I7"/>
      <c r="J7" s="45"/>
      <c r="K7" s="280" t="s">
        <v>227</v>
      </c>
      <c r="L7" s="24">
        <v>17</v>
      </c>
      <c r="M7" s="24">
        <v>6</v>
      </c>
      <c r="N7" s="24"/>
      <c r="O7" s="194">
        <v>23</v>
      </c>
    </row>
    <row r="8" spans="1:34" x14ac:dyDescent="0.25">
      <c r="A8" s="39"/>
      <c r="K8" s="279" t="s">
        <v>247</v>
      </c>
      <c r="L8" s="82">
        <v>6</v>
      </c>
      <c r="M8" s="82"/>
      <c r="N8" s="82"/>
      <c r="O8" s="192">
        <v>6</v>
      </c>
    </row>
    <row r="9" spans="1:34" ht="16.5" thickBot="1" x14ac:dyDescent="0.3">
      <c r="A9" s="826" t="s">
        <v>521</v>
      </c>
      <c r="B9" s="826"/>
      <c r="C9" s="826"/>
      <c r="D9" s="826"/>
      <c r="K9" s="280" t="s">
        <v>232</v>
      </c>
      <c r="L9" s="24">
        <v>18</v>
      </c>
      <c r="M9" s="24">
        <v>1</v>
      </c>
      <c r="N9" s="24"/>
      <c r="O9" s="194">
        <v>19</v>
      </c>
    </row>
    <row r="10" spans="1:34" x14ac:dyDescent="0.25">
      <c r="A10" s="170"/>
      <c r="B10" s="276" t="s">
        <v>3</v>
      </c>
      <c r="C10" s="277" t="s">
        <v>10</v>
      </c>
      <c r="D10" s="278" t="s">
        <v>11</v>
      </c>
      <c r="E10" s="87"/>
      <c r="K10" s="279" t="s">
        <v>203</v>
      </c>
      <c r="L10" s="82">
        <v>113</v>
      </c>
      <c r="M10" s="82">
        <v>59</v>
      </c>
      <c r="N10" s="82"/>
      <c r="O10" s="192">
        <v>172</v>
      </c>
      <c r="T10" s="36"/>
      <c r="U10" s="36"/>
      <c r="V10" s="46"/>
    </row>
    <row r="11" spans="1:34" x14ac:dyDescent="0.25">
      <c r="A11" s="279" t="s">
        <v>486</v>
      </c>
      <c r="B11" s="83">
        <v>5170</v>
      </c>
      <c r="C11" s="83">
        <v>1047</v>
      </c>
      <c r="D11" s="263">
        <f>SUM(B11:C11)</f>
        <v>6217</v>
      </c>
      <c r="K11" s="280" t="s">
        <v>211</v>
      </c>
      <c r="L11" s="24">
        <v>33</v>
      </c>
      <c r="M11" s="24">
        <v>8</v>
      </c>
      <c r="N11" s="24"/>
      <c r="O11" s="194">
        <v>41</v>
      </c>
    </row>
    <row r="12" spans="1:34" x14ac:dyDescent="0.25">
      <c r="A12" s="644" t="s">
        <v>487</v>
      </c>
      <c r="B12" s="606">
        <v>1933</v>
      </c>
      <c r="C12" s="606">
        <v>281</v>
      </c>
      <c r="D12" s="607">
        <f t="shared" ref="D12:D20" si="0">SUM(B12:C12)</f>
        <v>2214</v>
      </c>
      <c r="K12" s="279" t="s">
        <v>216</v>
      </c>
      <c r="L12" s="82">
        <v>17</v>
      </c>
      <c r="M12" s="82">
        <v>5</v>
      </c>
      <c r="N12" s="82"/>
      <c r="O12" s="192">
        <v>22</v>
      </c>
      <c r="U12" s="21"/>
      <c r="W12" s="21"/>
    </row>
    <row r="13" spans="1:34" x14ac:dyDescent="0.25">
      <c r="A13" s="279" t="s">
        <v>488</v>
      </c>
      <c r="B13" s="83">
        <v>1001</v>
      </c>
      <c r="C13" s="83">
        <v>218</v>
      </c>
      <c r="D13" s="263">
        <f t="shared" si="0"/>
        <v>1219</v>
      </c>
      <c r="K13" s="280" t="s">
        <v>449</v>
      </c>
      <c r="L13" s="24">
        <v>3</v>
      </c>
      <c r="M13" s="24"/>
      <c r="N13" s="24"/>
      <c r="O13" s="194">
        <v>3</v>
      </c>
      <c r="T13" s="48"/>
      <c r="U13" s="21"/>
      <c r="V13" s="45"/>
      <c r="W13" s="21"/>
      <c r="X13" s="40"/>
      <c r="Y13" s="40"/>
      <c r="Z13" s="40"/>
    </row>
    <row r="14" spans="1:34" x14ac:dyDescent="0.25">
      <c r="A14" s="644" t="s">
        <v>179</v>
      </c>
      <c r="B14" s="606">
        <v>8</v>
      </c>
      <c r="C14" s="606">
        <v>0</v>
      </c>
      <c r="D14" s="607">
        <f t="shared" si="0"/>
        <v>8</v>
      </c>
      <c r="K14" s="279" t="s">
        <v>479</v>
      </c>
      <c r="L14" s="82">
        <v>12</v>
      </c>
      <c r="M14" s="82">
        <v>4</v>
      </c>
      <c r="N14" s="82"/>
      <c r="O14" s="192">
        <v>16</v>
      </c>
      <c r="T14" s="48"/>
      <c r="U14" s="21"/>
      <c r="V14" s="45"/>
      <c r="W14" s="21"/>
      <c r="X14" s="40"/>
      <c r="Y14" s="40"/>
      <c r="Z14" s="40"/>
    </row>
    <row r="15" spans="1:34" x14ac:dyDescent="0.25">
      <c r="A15" s="279" t="s">
        <v>587</v>
      </c>
      <c r="B15" s="83">
        <v>1</v>
      </c>
      <c r="C15" s="83">
        <v>0</v>
      </c>
      <c r="D15" s="263"/>
      <c r="K15" s="280" t="s">
        <v>240</v>
      </c>
      <c r="L15" s="24">
        <v>21</v>
      </c>
      <c r="M15" s="24">
        <v>1</v>
      </c>
      <c r="N15" s="24"/>
      <c r="O15" s="194">
        <v>22</v>
      </c>
      <c r="T15" s="48"/>
      <c r="U15" s="21"/>
      <c r="V15" s="45"/>
      <c r="W15" s="21"/>
      <c r="X15" s="40"/>
      <c r="Y15" s="40"/>
      <c r="Z15" s="40"/>
    </row>
    <row r="16" spans="1:34" x14ac:dyDescent="0.25">
      <c r="A16" s="280" t="s">
        <v>489</v>
      </c>
      <c r="B16" s="89">
        <v>2</v>
      </c>
      <c r="C16" s="89">
        <v>1</v>
      </c>
      <c r="D16" s="607">
        <f t="shared" si="0"/>
        <v>3</v>
      </c>
      <c r="G16" s="197"/>
      <c r="K16" s="279" t="s">
        <v>244</v>
      </c>
      <c r="L16" s="82">
        <v>6</v>
      </c>
      <c r="M16" s="82"/>
      <c r="N16" s="82"/>
      <c r="O16" s="192">
        <v>6</v>
      </c>
      <c r="T16" s="48"/>
      <c r="U16" s="21"/>
      <c r="V16" s="45"/>
      <c r="W16" s="21"/>
      <c r="X16" s="40"/>
      <c r="Y16" s="1"/>
      <c r="Z16" s="40"/>
      <c r="AA16" s="46"/>
      <c r="AB16" s="46"/>
      <c r="AC16" s="26"/>
      <c r="AD16" s="46"/>
      <c r="AE16" s="46"/>
      <c r="AF16" s="46"/>
      <c r="AG16" s="46"/>
      <c r="AH16" s="26"/>
    </row>
    <row r="17" spans="1:34" x14ac:dyDescent="0.25">
      <c r="A17" s="279" t="s">
        <v>490</v>
      </c>
      <c r="B17" s="83">
        <v>4</v>
      </c>
      <c r="C17" s="83">
        <v>2</v>
      </c>
      <c r="D17" s="263">
        <f t="shared" si="0"/>
        <v>6</v>
      </c>
      <c r="K17" s="280" t="s">
        <v>235</v>
      </c>
      <c r="L17" s="24">
        <v>6</v>
      </c>
      <c r="M17" s="24"/>
      <c r="N17" s="24"/>
      <c r="O17" s="194">
        <v>6</v>
      </c>
      <c r="T17" s="48"/>
      <c r="U17" s="21"/>
      <c r="V17" s="45"/>
      <c r="W17" s="21"/>
      <c r="X17" s="40"/>
      <c r="Y17" s="1"/>
      <c r="Z17" s="40"/>
      <c r="AA17" s="46"/>
      <c r="AB17" s="26"/>
      <c r="AC17" s="26"/>
      <c r="AD17" s="46"/>
      <c r="AE17" s="26"/>
      <c r="AF17" s="46"/>
      <c r="AG17" s="26"/>
      <c r="AH17" s="46"/>
    </row>
    <row r="18" spans="1:34" x14ac:dyDescent="0.25">
      <c r="A18" s="280" t="s">
        <v>491</v>
      </c>
      <c r="B18" s="89">
        <v>6</v>
      </c>
      <c r="C18" s="89">
        <v>0</v>
      </c>
      <c r="D18" s="607">
        <f t="shared" si="0"/>
        <v>6</v>
      </c>
      <c r="K18" s="279" t="s">
        <v>249</v>
      </c>
      <c r="L18" s="82">
        <v>2</v>
      </c>
      <c r="M18" s="82">
        <v>1</v>
      </c>
      <c r="N18" s="82"/>
      <c r="O18" s="192">
        <v>3</v>
      </c>
      <c r="T18" s="48"/>
      <c r="V18" s="45"/>
      <c r="W18" s="21"/>
      <c r="X18" s="40"/>
      <c r="Y18" s="1"/>
      <c r="Z18" s="40"/>
      <c r="AA18" s="36"/>
      <c r="AB18" s="46"/>
      <c r="AC18" s="36"/>
      <c r="AD18" s="36"/>
      <c r="AE18" s="36"/>
      <c r="AF18" s="36"/>
      <c r="AG18" s="46"/>
      <c r="AH18" s="46"/>
    </row>
    <row r="19" spans="1:34" x14ac:dyDescent="0.25">
      <c r="A19" s="279" t="s">
        <v>492</v>
      </c>
      <c r="B19" s="83">
        <v>10</v>
      </c>
      <c r="C19" s="83">
        <v>1</v>
      </c>
      <c r="D19" s="263">
        <f t="shared" si="0"/>
        <v>11</v>
      </c>
      <c r="K19" s="280" t="s">
        <v>222</v>
      </c>
      <c r="L19" s="24">
        <v>16</v>
      </c>
      <c r="M19" s="24">
        <v>1</v>
      </c>
      <c r="N19" s="24"/>
      <c r="O19" s="194">
        <v>17</v>
      </c>
      <c r="T19" s="48"/>
      <c r="V19" s="45"/>
      <c r="W19" s="21"/>
      <c r="X19" s="40"/>
      <c r="Y19" s="1"/>
      <c r="Z19" s="40"/>
      <c r="AA19" s="27"/>
      <c r="AB19" s="27"/>
      <c r="AC19" s="27"/>
      <c r="AD19" s="27"/>
      <c r="AE19" s="27"/>
      <c r="AF19" s="27"/>
      <c r="AG19" s="27"/>
      <c r="AH19" s="27"/>
    </row>
    <row r="20" spans="1:34" ht="15.75" thickBot="1" x14ac:dyDescent="0.3">
      <c r="A20" s="280" t="s">
        <v>493</v>
      </c>
      <c r="B20" s="89">
        <v>6</v>
      </c>
      <c r="C20" s="89">
        <v>0</v>
      </c>
      <c r="D20" s="607">
        <f t="shared" si="0"/>
        <v>6</v>
      </c>
      <c r="K20" s="279" t="s">
        <v>194</v>
      </c>
      <c r="L20" s="82">
        <v>1127</v>
      </c>
      <c r="M20" s="82">
        <v>451</v>
      </c>
      <c r="N20" s="82">
        <v>1</v>
      </c>
      <c r="O20" s="192">
        <v>1579</v>
      </c>
      <c r="T20" s="48"/>
      <c r="U20" s="21"/>
      <c r="V20" s="45"/>
      <c r="W20" s="21"/>
      <c r="X20" s="40"/>
      <c r="Y20" s="1"/>
      <c r="Z20" s="40"/>
      <c r="AB20" s="27"/>
      <c r="AC20" s="27"/>
      <c r="AD20" s="27"/>
      <c r="AE20" s="27"/>
      <c r="AF20" s="27"/>
      <c r="AG20" s="27"/>
      <c r="AH20" s="27"/>
    </row>
    <row r="21" spans="1:34" ht="16.5" thickTop="1" thickBot="1" x14ac:dyDescent="0.3">
      <c r="A21" s="281" t="s">
        <v>11</v>
      </c>
      <c r="B21" s="282">
        <f>SUM(B11:B20)</f>
        <v>8141</v>
      </c>
      <c r="C21" s="282">
        <f>SUM(C11:C20)</f>
        <v>1550</v>
      </c>
      <c r="D21" s="283">
        <f>SUM(B21:C21)</f>
        <v>9691</v>
      </c>
      <c r="K21" s="280" t="s">
        <v>429</v>
      </c>
      <c r="L21" s="24">
        <v>1</v>
      </c>
      <c r="M21" s="24"/>
      <c r="N21" s="24"/>
      <c r="O21" s="194">
        <v>1</v>
      </c>
      <c r="T21" s="48"/>
      <c r="V21" s="45"/>
      <c r="W21" s="21"/>
      <c r="X21" s="40"/>
      <c r="Y21" s="1"/>
      <c r="Z21" s="40"/>
      <c r="AA21" s="27"/>
      <c r="AB21" s="27"/>
      <c r="AC21" s="27"/>
      <c r="AD21" s="27"/>
      <c r="AE21" s="27"/>
      <c r="AF21" s="27"/>
      <c r="AG21" s="27"/>
      <c r="AH21" s="27"/>
    </row>
    <row r="22" spans="1:34" x14ac:dyDescent="0.25">
      <c r="A22" s="45"/>
      <c r="B22" s="69"/>
      <c r="C22" s="69"/>
      <c r="D22" s="69"/>
      <c r="K22" s="279" t="s">
        <v>204</v>
      </c>
      <c r="L22" s="82">
        <v>109</v>
      </c>
      <c r="M22" s="82">
        <v>35</v>
      </c>
      <c r="N22" s="82"/>
      <c r="O22" s="192">
        <v>144</v>
      </c>
      <c r="T22" s="48"/>
      <c r="V22" s="45"/>
      <c r="W22" s="21"/>
      <c r="X22" s="40"/>
      <c r="Y22" s="40"/>
      <c r="Z22" s="40"/>
      <c r="AA22" s="27"/>
      <c r="AB22" s="27"/>
      <c r="AC22" s="27"/>
      <c r="AD22" s="27"/>
      <c r="AE22" s="27"/>
      <c r="AF22" s="27"/>
      <c r="AG22" s="27"/>
      <c r="AH22" s="27"/>
    </row>
    <row r="23" spans="1:34" ht="16.5" thickBot="1" x14ac:dyDescent="0.3">
      <c r="A23" s="837" t="s">
        <v>522</v>
      </c>
      <c r="B23" s="837"/>
      <c r="C23" s="837"/>
      <c r="D23" s="837"/>
      <c r="E23" s="837"/>
      <c r="F23" s="837"/>
      <c r="G23" s="837"/>
      <c r="H23" s="837"/>
      <c r="K23" s="280" t="s">
        <v>218</v>
      </c>
      <c r="L23" s="24">
        <v>33</v>
      </c>
      <c r="M23" s="24">
        <v>7</v>
      </c>
      <c r="N23" s="24"/>
      <c r="O23" s="194">
        <v>40</v>
      </c>
      <c r="T23" s="48"/>
      <c r="V23" s="45"/>
      <c r="W23" s="21"/>
      <c r="X23" s="40"/>
      <c r="Y23" s="1"/>
      <c r="Z23" s="40"/>
      <c r="AA23" s="27"/>
      <c r="AB23" s="27"/>
      <c r="AC23" s="27"/>
      <c r="AD23" s="27"/>
      <c r="AE23" s="27"/>
      <c r="AF23" s="27"/>
      <c r="AG23" s="27"/>
      <c r="AH23" s="27"/>
    </row>
    <row r="24" spans="1:34" x14ac:dyDescent="0.25">
      <c r="A24" s="217"/>
      <c r="B24" s="839" t="s">
        <v>122</v>
      </c>
      <c r="C24" s="839"/>
      <c r="D24" s="839" t="s">
        <v>123</v>
      </c>
      <c r="E24" s="839"/>
      <c r="F24" s="839" t="s">
        <v>410</v>
      </c>
      <c r="G24" s="839"/>
      <c r="H24" s="787"/>
      <c r="I24" s="788"/>
      <c r="K24" s="279" t="s">
        <v>195</v>
      </c>
      <c r="L24" s="82">
        <v>1395</v>
      </c>
      <c r="M24" s="82">
        <v>374</v>
      </c>
      <c r="N24" s="82">
        <v>8</v>
      </c>
      <c r="O24" s="192">
        <v>1777</v>
      </c>
      <c r="T24" s="48"/>
      <c r="V24" s="45"/>
      <c r="W24" s="21"/>
      <c r="X24" s="40"/>
      <c r="Y24" s="1"/>
      <c r="Z24" s="40"/>
      <c r="AA24" s="27"/>
      <c r="AB24" s="27"/>
      <c r="AC24" s="27"/>
      <c r="AD24" s="27"/>
      <c r="AE24" s="27"/>
      <c r="AF24" s="27"/>
      <c r="AG24" s="27"/>
      <c r="AH24" s="27"/>
    </row>
    <row r="25" spans="1:34" x14ac:dyDescent="0.25">
      <c r="A25" s="284"/>
      <c r="B25" s="700" t="s">
        <v>3</v>
      </c>
      <c r="C25" s="84" t="s">
        <v>10</v>
      </c>
      <c r="D25" s="85" t="s">
        <v>3</v>
      </c>
      <c r="E25" s="84" t="s">
        <v>10</v>
      </c>
      <c r="F25" s="85" t="s">
        <v>3</v>
      </c>
      <c r="G25" s="84" t="s">
        <v>10</v>
      </c>
      <c r="H25" s="285" t="s">
        <v>11</v>
      </c>
      <c r="K25" s="280" t="s">
        <v>228</v>
      </c>
      <c r="L25" s="24">
        <v>8</v>
      </c>
      <c r="M25" s="24"/>
      <c r="N25" s="24"/>
      <c r="O25" s="194">
        <v>8</v>
      </c>
      <c r="T25" s="48"/>
      <c r="V25" s="45"/>
      <c r="W25" s="21"/>
      <c r="X25" s="838"/>
      <c r="Y25" s="838"/>
      <c r="Z25" s="838"/>
      <c r="AA25" s="838"/>
      <c r="AB25" s="838"/>
      <c r="AC25" s="838"/>
      <c r="AD25" s="27"/>
      <c r="AE25" s="27"/>
      <c r="AF25" s="27"/>
      <c r="AG25" s="27"/>
      <c r="AH25" s="27"/>
    </row>
    <row r="26" spans="1:34" x14ac:dyDescent="0.25">
      <c r="A26" s="286" t="s">
        <v>446</v>
      </c>
      <c r="B26" s="618">
        <v>2</v>
      </c>
      <c r="C26" s="792">
        <v>0</v>
      </c>
      <c r="D26" s="792">
        <v>0</v>
      </c>
      <c r="E26" s="792">
        <v>0</v>
      </c>
      <c r="F26" s="792">
        <v>0</v>
      </c>
      <c r="G26" s="792">
        <v>0</v>
      </c>
      <c r="H26" s="619">
        <f>SUM(B26:F26)</f>
        <v>2</v>
      </c>
      <c r="K26" s="279" t="s">
        <v>206</v>
      </c>
      <c r="L26" s="82">
        <v>51</v>
      </c>
      <c r="M26" s="82">
        <v>24</v>
      </c>
      <c r="N26" s="82"/>
      <c r="O26" s="192">
        <v>75</v>
      </c>
      <c r="T26" s="48"/>
      <c r="V26" s="45"/>
      <c r="W26" s="21"/>
      <c r="X26" s="40"/>
      <c r="Y26" s="1"/>
      <c r="Z26" s="40"/>
      <c r="AA26" s="27"/>
      <c r="AB26" s="27"/>
      <c r="AC26" s="27"/>
      <c r="AD26" s="27"/>
      <c r="AE26" s="27"/>
      <c r="AF26" s="27"/>
      <c r="AG26" s="27"/>
      <c r="AH26" s="27"/>
    </row>
    <row r="27" spans="1:34" x14ac:dyDescent="0.25">
      <c r="A27" s="193" t="s">
        <v>186</v>
      </c>
      <c r="B27" s="620">
        <v>63</v>
      </c>
      <c r="C27" s="790">
        <v>7</v>
      </c>
      <c r="D27" s="790">
        <v>0</v>
      </c>
      <c r="E27" s="790">
        <v>1</v>
      </c>
      <c r="F27" s="790">
        <v>0</v>
      </c>
      <c r="G27" s="790">
        <v>0</v>
      </c>
      <c r="H27" s="701">
        <f>SUM(B27:F27)</f>
        <v>71</v>
      </c>
      <c r="K27" s="280" t="s">
        <v>207</v>
      </c>
      <c r="L27" s="24">
        <v>48</v>
      </c>
      <c r="M27" s="24">
        <v>12</v>
      </c>
      <c r="N27" s="24"/>
      <c r="O27" s="194">
        <v>60</v>
      </c>
      <c r="T27" s="48"/>
      <c r="V27" s="45"/>
      <c r="W27" s="21"/>
      <c r="X27" s="40"/>
      <c r="Y27" s="1"/>
      <c r="Z27" s="40"/>
      <c r="AB27" s="27"/>
      <c r="AC27" s="27"/>
      <c r="AD27" s="27"/>
      <c r="AE27" s="27"/>
      <c r="AG27" s="27"/>
      <c r="AH27" s="27"/>
    </row>
    <row r="28" spans="1:34" x14ac:dyDescent="0.25">
      <c r="A28" s="191" t="s">
        <v>167</v>
      </c>
      <c r="B28" s="621">
        <v>846</v>
      </c>
      <c r="C28" s="791">
        <v>134</v>
      </c>
      <c r="D28" s="791">
        <v>128</v>
      </c>
      <c r="E28" s="791">
        <v>20</v>
      </c>
      <c r="F28" s="791">
        <v>0</v>
      </c>
      <c r="G28" s="791">
        <v>0</v>
      </c>
      <c r="H28" s="619">
        <f>SUM(B28:F28)</f>
        <v>1128</v>
      </c>
      <c r="K28" s="279" t="s">
        <v>231</v>
      </c>
      <c r="L28" s="82">
        <v>21</v>
      </c>
      <c r="M28" s="82">
        <v>6</v>
      </c>
      <c r="N28" s="82"/>
      <c r="O28" s="192">
        <v>27</v>
      </c>
      <c r="T28" s="48"/>
      <c r="V28" s="45"/>
      <c r="W28" s="21"/>
      <c r="X28" s="40"/>
      <c r="Y28" s="1"/>
      <c r="Z28" s="40"/>
      <c r="AA28" s="27"/>
      <c r="AB28" s="27"/>
      <c r="AC28" s="27"/>
      <c r="AD28" s="27"/>
      <c r="AE28" s="27"/>
      <c r="AF28" s="27"/>
      <c r="AG28" s="27"/>
      <c r="AH28" s="27"/>
    </row>
    <row r="29" spans="1:34" x14ac:dyDescent="0.25">
      <c r="A29" s="193" t="s">
        <v>168</v>
      </c>
      <c r="B29" s="620">
        <v>1188</v>
      </c>
      <c r="C29" s="790">
        <v>289</v>
      </c>
      <c r="D29" s="790">
        <v>377</v>
      </c>
      <c r="E29" s="790">
        <v>63</v>
      </c>
      <c r="F29" s="790">
        <v>2</v>
      </c>
      <c r="G29" s="790">
        <v>0</v>
      </c>
      <c r="H29" s="701">
        <f t="shared" ref="H29:H34" si="1">SUM(B29:F29)</f>
        <v>1919</v>
      </c>
      <c r="K29" s="280" t="s">
        <v>223</v>
      </c>
      <c r="L29" s="24">
        <v>14</v>
      </c>
      <c r="M29" s="24">
        <v>6</v>
      </c>
      <c r="N29" s="24"/>
      <c r="O29" s="194">
        <v>20</v>
      </c>
      <c r="T29" s="48"/>
      <c r="V29" s="45"/>
      <c r="W29" s="21"/>
      <c r="X29" s="40"/>
      <c r="Y29" s="1"/>
      <c r="Z29" s="40"/>
      <c r="AB29" s="27"/>
      <c r="AC29" s="27"/>
      <c r="AD29" s="27"/>
      <c r="AE29" s="27"/>
      <c r="AF29" s="27"/>
      <c r="AG29" s="27"/>
      <c r="AH29" s="27"/>
    </row>
    <row r="30" spans="1:34" x14ac:dyDescent="0.25">
      <c r="A30" s="191" t="s">
        <v>169</v>
      </c>
      <c r="B30" s="621">
        <v>1152</v>
      </c>
      <c r="C30" s="791">
        <v>274</v>
      </c>
      <c r="D30" s="791">
        <v>366</v>
      </c>
      <c r="E30" s="791">
        <v>72</v>
      </c>
      <c r="F30" s="791">
        <v>3</v>
      </c>
      <c r="G30" s="791">
        <v>0</v>
      </c>
      <c r="H30" s="619">
        <f t="shared" si="1"/>
        <v>1867</v>
      </c>
      <c r="K30" s="279" t="s">
        <v>225</v>
      </c>
      <c r="L30" s="82">
        <v>10</v>
      </c>
      <c r="M30" s="82">
        <v>2</v>
      </c>
      <c r="N30" s="82"/>
      <c r="O30" s="192">
        <v>12</v>
      </c>
      <c r="T30" s="48"/>
      <c r="V30" s="45"/>
      <c r="W30" s="21"/>
      <c r="X30" s="40"/>
      <c r="Y30" s="1"/>
      <c r="Z30" s="40"/>
      <c r="AA30" s="27"/>
      <c r="AB30" s="27"/>
      <c r="AC30" s="27"/>
      <c r="AD30" s="27"/>
      <c r="AE30" s="27"/>
      <c r="AF30" s="27"/>
      <c r="AG30" s="27"/>
      <c r="AH30" s="27"/>
    </row>
    <row r="31" spans="1:34" x14ac:dyDescent="0.25">
      <c r="A31" s="193" t="s">
        <v>170</v>
      </c>
      <c r="B31" s="620">
        <v>1059</v>
      </c>
      <c r="C31" s="790">
        <v>243</v>
      </c>
      <c r="D31" s="790">
        <v>352</v>
      </c>
      <c r="E31" s="790">
        <v>49</v>
      </c>
      <c r="F31" s="790">
        <v>3</v>
      </c>
      <c r="G31" s="790">
        <v>0</v>
      </c>
      <c r="H31" s="701">
        <f t="shared" si="1"/>
        <v>1706</v>
      </c>
      <c r="K31" s="280" t="s">
        <v>588</v>
      </c>
      <c r="L31" s="24">
        <v>1</v>
      </c>
      <c r="M31" s="24"/>
      <c r="N31" s="24"/>
      <c r="O31" s="194">
        <v>1</v>
      </c>
      <c r="T31" s="48"/>
      <c r="V31" s="45"/>
      <c r="W31" s="21"/>
      <c r="X31" s="40"/>
      <c r="Y31" s="1"/>
      <c r="Z31" s="40"/>
      <c r="AA31" s="27"/>
      <c r="AB31" s="27"/>
      <c r="AC31" s="27"/>
      <c r="AD31" s="27"/>
      <c r="AG31" s="27"/>
      <c r="AH31" s="27"/>
    </row>
    <row r="32" spans="1:34" x14ac:dyDescent="0.25">
      <c r="A32" s="191" t="s">
        <v>6</v>
      </c>
      <c r="B32" s="621">
        <v>1175</v>
      </c>
      <c r="C32" s="791">
        <v>236</v>
      </c>
      <c r="D32" s="791">
        <v>406</v>
      </c>
      <c r="E32" s="791">
        <v>62</v>
      </c>
      <c r="F32" s="791">
        <v>0</v>
      </c>
      <c r="G32" s="791">
        <v>0</v>
      </c>
      <c r="H32" s="619">
        <f t="shared" si="1"/>
        <v>1879</v>
      </c>
      <c r="K32" s="279" t="s">
        <v>230</v>
      </c>
      <c r="L32" s="82">
        <v>13</v>
      </c>
      <c r="M32" s="82"/>
      <c r="N32" s="82"/>
      <c r="O32" s="192">
        <v>13</v>
      </c>
      <c r="T32" s="48"/>
      <c r="V32" s="45"/>
      <c r="W32" s="21"/>
      <c r="X32" s="40"/>
      <c r="Y32" s="1"/>
      <c r="Z32" s="40"/>
      <c r="AA32" s="27"/>
      <c r="AB32" s="27"/>
      <c r="AC32" s="27"/>
      <c r="AD32" s="27"/>
      <c r="AE32" s="27"/>
      <c r="AF32" s="27"/>
      <c r="AG32" s="27"/>
      <c r="AH32" s="27"/>
    </row>
    <row r="33" spans="1:34" x14ac:dyDescent="0.25">
      <c r="A33" s="193" t="s">
        <v>7</v>
      </c>
      <c r="B33" s="620">
        <v>576</v>
      </c>
      <c r="C33" s="790">
        <v>72</v>
      </c>
      <c r="D33" s="790">
        <v>245</v>
      </c>
      <c r="E33" s="790">
        <v>14</v>
      </c>
      <c r="F33" s="790">
        <v>1</v>
      </c>
      <c r="G33" s="790">
        <v>0</v>
      </c>
      <c r="H33" s="701">
        <f t="shared" si="1"/>
        <v>908</v>
      </c>
      <c r="K33" s="280" t="s">
        <v>589</v>
      </c>
      <c r="L33" s="24">
        <v>2</v>
      </c>
      <c r="M33" s="24"/>
      <c r="N33" s="24"/>
      <c r="O33" s="194">
        <v>2</v>
      </c>
      <c r="T33" s="48"/>
      <c r="V33" s="45"/>
      <c r="W33" s="21"/>
      <c r="X33" s="40"/>
      <c r="Y33" s="1"/>
      <c r="Z33" s="40"/>
      <c r="AA33" s="27"/>
      <c r="AB33" s="27"/>
      <c r="AC33" s="27"/>
      <c r="AD33" s="27"/>
      <c r="AG33" s="27"/>
      <c r="AH33" s="27"/>
    </row>
    <row r="34" spans="1:34" x14ac:dyDescent="0.25">
      <c r="A34" s="191" t="s">
        <v>187</v>
      </c>
      <c r="B34" s="621">
        <v>117</v>
      </c>
      <c r="C34" s="791">
        <v>11</v>
      </c>
      <c r="D34" s="791">
        <v>58</v>
      </c>
      <c r="E34" s="791">
        <v>1</v>
      </c>
      <c r="F34" s="791">
        <v>0</v>
      </c>
      <c r="G34" s="791">
        <v>0</v>
      </c>
      <c r="H34" s="619">
        <f t="shared" si="1"/>
        <v>187</v>
      </c>
      <c r="K34" s="279" t="s">
        <v>196</v>
      </c>
      <c r="L34" s="82">
        <v>789</v>
      </c>
      <c r="M34" s="82">
        <v>257</v>
      </c>
      <c r="N34" s="82"/>
      <c r="O34" s="192">
        <v>1046</v>
      </c>
      <c r="T34" s="48"/>
      <c r="V34" s="45"/>
      <c r="W34" s="21"/>
      <c r="X34" s="40"/>
      <c r="Y34" s="1"/>
      <c r="Z34" s="40"/>
      <c r="AA34" s="27"/>
      <c r="AB34" s="27"/>
      <c r="AC34" s="27"/>
      <c r="AD34" s="27"/>
      <c r="AE34" s="27"/>
      <c r="AF34" s="27"/>
      <c r="AG34" s="27"/>
      <c r="AH34" s="27"/>
    </row>
    <row r="35" spans="1:34" ht="15.75" thickBot="1" x14ac:dyDescent="0.3">
      <c r="A35" s="193" t="s">
        <v>188</v>
      </c>
      <c r="B35" s="620">
        <v>11</v>
      </c>
      <c r="C35" s="790">
        <v>2</v>
      </c>
      <c r="D35" s="790">
        <v>11</v>
      </c>
      <c r="E35" s="790">
        <v>0</v>
      </c>
      <c r="F35" s="790">
        <v>0</v>
      </c>
      <c r="G35" s="790">
        <v>0</v>
      </c>
      <c r="H35" s="701">
        <f>SUM(B35:G35)</f>
        <v>24</v>
      </c>
      <c r="J35" s="197"/>
      <c r="K35" s="280" t="s">
        <v>430</v>
      </c>
      <c r="L35" s="24">
        <v>1</v>
      </c>
      <c r="M35" s="24"/>
      <c r="N35" s="24"/>
      <c r="O35" s="194">
        <v>1</v>
      </c>
      <c r="T35" s="48"/>
      <c r="V35" s="45"/>
      <c r="W35" s="21"/>
      <c r="X35" s="40"/>
      <c r="Y35" s="1"/>
      <c r="Z35" s="40"/>
      <c r="AA35" s="27"/>
      <c r="AB35" s="27"/>
      <c r="AC35" s="27"/>
      <c r="AD35" s="27"/>
      <c r="AE35" s="27"/>
      <c r="AF35" s="27"/>
      <c r="AG35" s="27"/>
      <c r="AH35" s="27"/>
    </row>
    <row r="36" spans="1:34" ht="16.5" thickTop="1" thickBot="1" x14ac:dyDescent="0.3">
      <c r="A36" s="287" t="s">
        <v>11</v>
      </c>
      <c r="B36" s="622">
        <f>SUM(B26:B35)</f>
        <v>6189</v>
      </c>
      <c r="C36" s="622">
        <f t="shared" ref="C36:G36" si="2">SUM(C26:C35)</f>
        <v>1268</v>
      </c>
      <c r="D36" s="622">
        <f t="shared" si="2"/>
        <v>1943</v>
      </c>
      <c r="E36" s="622">
        <f t="shared" si="2"/>
        <v>282</v>
      </c>
      <c r="F36" s="622">
        <f t="shared" si="2"/>
        <v>9</v>
      </c>
      <c r="G36" s="927">
        <v>0</v>
      </c>
      <c r="H36" s="623">
        <f>SUM(B36:G36)</f>
        <v>9691</v>
      </c>
      <c r="K36" s="279" t="s">
        <v>234</v>
      </c>
      <c r="L36" s="82">
        <v>10</v>
      </c>
      <c r="M36" s="82">
        <v>1</v>
      </c>
      <c r="N36" s="82"/>
      <c r="O36" s="192">
        <v>11</v>
      </c>
      <c r="T36" s="48"/>
      <c r="V36" s="45"/>
      <c r="W36" s="21"/>
      <c r="X36" s="40"/>
      <c r="Y36" s="1"/>
      <c r="Z36" s="40"/>
      <c r="AA36" s="27"/>
      <c r="AB36" s="27"/>
      <c r="AC36" s="27"/>
      <c r="AD36" s="27"/>
      <c r="AF36" s="27"/>
      <c r="AG36" s="27"/>
      <c r="AH36" s="27"/>
    </row>
    <row r="37" spans="1:34" s="77" customFormat="1" x14ac:dyDescent="0.25">
      <c r="A37"/>
      <c r="B37"/>
      <c r="C37"/>
      <c r="D37"/>
      <c r="E37"/>
      <c r="F37"/>
      <c r="G37"/>
      <c r="H37" s="86"/>
      <c r="I37" s="86"/>
      <c r="J37" s="86"/>
      <c r="K37" s="280" t="s">
        <v>205</v>
      </c>
      <c r="L37" s="24">
        <v>91</v>
      </c>
      <c r="M37" s="24">
        <v>22</v>
      </c>
      <c r="N37" s="24"/>
      <c r="O37" s="194">
        <v>113</v>
      </c>
      <c r="T37" s="48"/>
      <c r="V37" s="75"/>
      <c r="W37" s="21"/>
      <c r="X37" s="40"/>
      <c r="Y37" s="1"/>
      <c r="Z37" s="40"/>
      <c r="AA37" s="27"/>
      <c r="AB37" s="27"/>
      <c r="AC37" s="27"/>
      <c r="AD37" s="27"/>
      <c r="AF37" s="27"/>
      <c r="AG37" s="27"/>
      <c r="AH37" s="27"/>
    </row>
    <row r="38" spans="1:34" ht="16.5" thickBot="1" x14ac:dyDescent="0.3">
      <c r="A38" s="835" t="s">
        <v>523</v>
      </c>
      <c r="B38" s="835"/>
      <c r="C38" s="835"/>
      <c r="D38" s="835"/>
      <c r="E38" s="835"/>
      <c r="F38" s="835"/>
      <c r="G38" s="835"/>
      <c r="K38" s="279" t="s">
        <v>233</v>
      </c>
      <c r="L38" s="82">
        <v>4</v>
      </c>
      <c r="M38" s="82">
        <v>4</v>
      </c>
      <c r="N38" s="82"/>
      <c r="O38" s="192">
        <v>8</v>
      </c>
      <c r="T38" s="48"/>
      <c r="V38" s="45"/>
      <c r="W38" s="21"/>
      <c r="X38" s="40"/>
      <c r="Y38" s="1"/>
      <c r="Z38" s="40"/>
      <c r="AA38" s="27"/>
      <c r="AB38" s="27"/>
      <c r="AC38" s="27"/>
      <c r="AD38" s="27"/>
      <c r="AF38" s="27"/>
      <c r="AG38" s="27"/>
      <c r="AH38" s="27"/>
    </row>
    <row r="39" spans="1:34" x14ac:dyDescent="0.25">
      <c r="A39" s="702"/>
      <c r="B39" s="841" t="s">
        <v>122</v>
      </c>
      <c r="C39" s="841"/>
      <c r="D39" s="841" t="s">
        <v>123</v>
      </c>
      <c r="E39" s="841"/>
      <c r="F39" s="839" t="s">
        <v>410</v>
      </c>
      <c r="G39" s="839"/>
      <c r="H39" s="787"/>
      <c r="I39" s="788"/>
      <c r="K39" s="280" t="s">
        <v>201</v>
      </c>
      <c r="L39" s="24">
        <v>452</v>
      </c>
      <c r="M39" s="24">
        <v>100</v>
      </c>
      <c r="N39" s="24"/>
      <c r="O39" s="194">
        <v>552</v>
      </c>
      <c r="T39" s="48"/>
      <c r="V39" s="45"/>
      <c r="W39" s="21"/>
      <c r="X39" s="40"/>
      <c r="Y39" s="1"/>
      <c r="Z39" s="40"/>
      <c r="AB39" s="27"/>
      <c r="AC39" s="27"/>
      <c r="AD39" s="27"/>
      <c r="AE39" s="27"/>
      <c r="AG39" s="27"/>
      <c r="AH39" s="27"/>
    </row>
    <row r="40" spans="1:34" x14ac:dyDescent="0.25">
      <c r="A40" s="703"/>
      <c r="B40" s="711" t="s">
        <v>3</v>
      </c>
      <c r="C40" s="712" t="s">
        <v>10</v>
      </c>
      <c r="D40" s="711" t="s">
        <v>3</v>
      </c>
      <c r="E40" s="712" t="s">
        <v>10</v>
      </c>
      <c r="F40" s="85" t="s">
        <v>3</v>
      </c>
      <c r="G40" s="712" t="s">
        <v>10</v>
      </c>
      <c r="H40" s="704" t="s">
        <v>11</v>
      </c>
      <c r="K40" s="279" t="s">
        <v>221</v>
      </c>
      <c r="L40" s="82">
        <v>28</v>
      </c>
      <c r="M40" s="82">
        <v>2</v>
      </c>
      <c r="N40" s="82"/>
      <c r="O40" s="192">
        <v>30</v>
      </c>
      <c r="T40" s="48"/>
      <c r="V40" s="45"/>
      <c r="W40" s="21"/>
      <c r="X40" s="40"/>
      <c r="Y40" s="1"/>
      <c r="Z40" s="40"/>
      <c r="AA40" s="27"/>
      <c r="AB40" s="27"/>
      <c r="AC40" s="27"/>
      <c r="AD40" s="27"/>
      <c r="AE40" s="27"/>
      <c r="AG40" s="27"/>
      <c r="AH40" s="27"/>
    </row>
    <row r="41" spans="1:34" x14ac:dyDescent="0.25">
      <c r="A41" s="279" t="s">
        <v>181</v>
      </c>
      <c r="B41" s="705">
        <v>35.9</v>
      </c>
      <c r="C41" s="705">
        <v>34.9</v>
      </c>
      <c r="D41" s="705">
        <v>38.299999999999997</v>
      </c>
      <c r="E41" s="705">
        <v>35.200000000000003</v>
      </c>
      <c r="F41" s="705">
        <v>35.200000000000003</v>
      </c>
      <c r="G41" s="452" t="s">
        <v>495</v>
      </c>
      <c r="H41" s="706">
        <v>36.200000000000003</v>
      </c>
      <c r="K41" s="280" t="s">
        <v>220</v>
      </c>
      <c r="L41" s="24">
        <v>19</v>
      </c>
      <c r="M41" s="24">
        <v>7</v>
      </c>
      <c r="N41" s="24"/>
      <c r="O41" s="194">
        <v>26</v>
      </c>
      <c r="T41" s="48"/>
      <c r="V41" s="45"/>
      <c r="W41" s="21"/>
      <c r="X41" s="40"/>
      <c r="Y41" s="1"/>
      <c r="Z41" s="40"/>
      <c r="AB41" s="27"/>
      <c r="AC41" s="27"/>
      <c r="AD41" s="27"/>
      <c r="AE41" s="27"/>
      <c r="AG41" s="27"/>
      <c r="AH41" s="27"/>
    </row>
    <row r="42" spans="1:34" x14ac:dyDescent="0.25">
      <c r="A42" s="280" t="s">
        <v>182</v>
      </c>
      <c r="B42" s="435">
        <v>10.4</v>
      </c>
      <c r="C42" s="435">
        <v>9</v>
      </c>
      <c r="D42" s="435">
        <v>10.7</v>
      </c>
      <c r="E42" s="435">
        <v>8.1999999999999993</v>
      </c>
      <c r="F42" s="435">
        <v>7.2</v>
      </c>
      <c r="G42" s="454" t="s">
        <v>495</v>
      </c>
      <c r="H42" s="707">
        <v>10.3</v>
      </c>
      <c r="K42" s="279" t="s">
        <v>208</v>
      </c>
      <c r="L42" s="82">
        <v>62</v>
      </c>
      <c r="M42" s="82">
        <v>25</v>
      </c>
      <c r="N42" s="82"/>
      <c r="O42" s="192">
        <v>87</v>
      </c>
      <c r="T42" s="48"/>
      <c r="V42" s="45"/>
      <c r="W42" s="21"/>
      <c r="X42" s="40"/>
      <c r="Y42" s="1"/>
      <c r="Z42" s="40"/>
      <c r="AB42" s="27"/>
      <c r="AC42" s="27"/>
      <c r="AD42" s="27"/>
      <c r="AG42" s="27"/>
      <c r="AH42" s="27"/>
    </row>
    <row r="43" spans="1:34" x14ac:dyDescent="0.25">
      <c r="A43" s="279" t="s">
        <v>183</v>
      </c>
      <c r="B43" s="705">
        <v>34.299999999999997</v>
      </c>
      <c r="C43" s="705">
        <v>33.4</v>
      </c>
      <c r="D43" s="705">
        <v>36.5</v>
      </c>
      <c r="E43" s="705">
        <v>33.9</v>
      </c>
      <c r="F43" s="705">
        <v>34.1</v>
      </c>
      <c r="G43" s="452" t="s">
        <v>495</v>
      </c>
      <c r="H43" s="706">
        <v>34.6</v>
      </c>
      <c r="K43" s="280" t="s">
        <v>202</v>
      </c>
      <c r="L43" s="24">
        <v>446</v>
      </c>
      <c r="M43" s="24">
        <v>83</v>
      </c>
      <c r="N43" s="24"/>
      <c r="O43" s="194">
        <v>529</v>
      </c>
      <c r="T43" s="48"/>
      <c r="V43" s="45"/>
      <c r="W43" s="21"/>
      <c r="X43" s="40"/>
      <c r="Y43" s="1"/>
      <c r="Z43" s="40"/>
      <c r="AA43" s="27"/>
      <c r="AB43" s="27"/>
      <c r="AC43" s="27"/>
      <c r="AD43" s="27"/>
      <c r="AE43" s="27"/>
      <c r="AF43" s="27"/>
      <c r="AG43" s="27"/>
      <c r="AH43" s="27"/>
    </row>
    <row r="44" spans="1:34" x14ac:dyDescent="0.25">
      <c r="A44" s="280" t="s">
        <v>184</v>
      </c>
      <c r="B44" s="435">
        <v>16.899999999999999</v>
      </c>
      <c r="C44" s="435">
        <v>18.899999999999999</v>
      </c>
      <c r="D44" s="435">
        <v>20</v>
      </c>
      <c r="E44" s="435">
        <v>19.8</v>
      </c>
      <c r="F44" s="435">
        <v>26.2</v>
      </c>
      <c r="G44" s="454" t="s">
        <v>495</v>
      </c>
      <c r="H44" s="707">
        <v>16.899999999999999</v>
      </c>
      <c r="K44" s="279" t="s">
        <v>213</v>
      </c>
      <c r="L44" s="82">
        <v>28</v>
      </c>
      <c r="M44" s="82">
        <v>6</v>
      </c>
      <c r="N44" s="82"/>
      <c r="O44" s="192">
        <v>34</v>
      </c>
      <c r="T44" s="48"/>
      <c r="V44" s="45"/>
      <c r="W44" s="21"/>
      <c r="X44" s="40"/>
      <c r="Y44" s="1"/>
      <c r="Z44" s="40"/>
      <c r="AA44" s="27"/>
      <c r="AB44" s="27"/>
      <c r="AC44" s="27"/>
      <c r="AD44" s="27"/>
      <c r="AE44" s="27"/>
      <c r="AF44" s="27"/>
      <c r="AG44" s="27"/>
      <c r="AH44" s="27"/>
    </row>
    <row r="45" spans="1:34" ht="15.75" thickBot="1" x14ac:dyDescent="0.3">
      <c r="A45" s="279" t="s">
        <v>185</v>
      </c>
      <c r="B45" s="705">
        <v>79.900000000000006</v>
      </c>
      <c r="C45" s="705">
        <v>73.599999999999994</v>
      </c>
      <c r="D45" s="705">
        <v>81.8</v>
      </c>
      <c r="E45" s="705">
        <v>63.6</v>
      </c>
      <c r="F45" s="705">
        <v>51</v>
      </c>
      <c r="G45" s="452" t="s">
        <v>495</v>
      </c>
      <c r="H45" s="706">
        <v>81.8</v>
      </c>
      <c r="K45" s="280" t="s">
        <v>210</v>
      </c>
      <c r="L45" s="24">
        <v>53</v>
      </c>
      <c r="M45" s="24">
        <v>9</v>
      </c>
      <c r="N45" s="24"/>
      <c r="O45" s="194">
        <v>62</v>
      </c>
      <c r="T45" s="48"/>
      <c r="V45" s="45"/>
      <c r="W45" s="21"/>
      <c r="X45" s="40"/>
      <c r="Y45" s="1"/>
      <c r="Z45" s="40"/>
      <c r="AB45" s="27"/>
      <c r="AC45" s="27"/>
      <c r="AG45" s="27"/>
      <c r="AH45" s="27"/>
    </row>
    <row r="46" spans="1:34" ht="16.5" thickTop="1" thickBot="1" x14ac:dyDescent="0.3">
      <c r="A46" s="708" t="s">
        <v>445</v>
      </c>
      <c r="B46" s="709">
        <v>6189</v>
      </c>
      <c r="C46" s="709">
        <v>1268</v>
      </c>
      <c r="D46" s="709">
        <v>1943</v>
      </c>
      <c r="E46" s="709">
        <v>282</v>
      </c>
      <c r="F46" s="709">
        <v>9</v>
      </c>
      <c r="G46" s="926">
        <v>0</v>
      </c>
      <c r="H46" s="710">
        <f>SUM(B46:G46)</f>
        <v>9691</v>
      </c>
      <c r="K46" s="279" t="s">
        <v>214</v>
      </c>
      <c r="L46" s="82">
        <v>53</v>
      </c>
      <c r="M46" s="82">
        <v>8</v>
      </c>
      <c r="N46" s="82"/>
      <c r="O46" s="192">
        <v>61</v>
      </c>
      <c r="T46" s="48"/>
      <c r="V46" s="45"/>
      <c r="W46" s="21"/>
      <c r="X46" s="40"/>
      <c r="Y46" s="1"/>
      <c r="Z46" s="40"/>
      <c r="AB46" s="27"/>
      <c r="AC46" s="27"/>
      <c r="AE46" s="27"/>
      <c r="AG46" s="27"/>
      <c r="AH46" s="27"/>
    </row>
    <row r="47" spans="1:34" s="77" customFormat="1" x14ac:dyDescent="0.25">
      <c r="A47" s="41" t="s">
        <v>271</v>
      </c>
      <c r="B47" s="86"/>
      <c r="C47" s="86"/>
      <c r="D47" s="86"/>
      <c r="E47" s="86"/>
      <c r="F47" s="86"/>
      <c r="G47" s="88"/>
      <c r="H47" s="86"/>
      <c r="I47" s="86"/>
      <c r="J47" s="86"/>
      <c r="K47" s="280" t="s">
        <v>209</v>
      </c>
      <c r="L47" s="24">
        <v>79</v>
      </c>
      <c r="M47" s="24">
        <v>14</v>
      </c>
      <c r="N47" s="24"/>
      <c r="O47" s="194">
        <v>93</v>
      </c>
      <c r="T47" s="48"/>
      <c r="V47" s="75"/>
      <c r="W47" s="21"/>
      <c r="X47" s="40"/>
      <c r="Y47" s="1"/>
      <c r="Z47" s="40"/>
      <c r="AB47" s="27"/>
      <c r="AC47" s="27"/>
      <c r="AE47" s="27"/>
      <c r="AG47" s="27"/>
      <c r="AH47" s="27"/>
    </row>
    <row r="48" spans="1:34" x14ac:dyDescent="0.25">
      <c r="A48" s="76"/>
      <c r="B48" s="69"/>
      <c r="C48" s="69"/>
      <c r="D48" s="69"/>
      <c r="E48" s="69"/>
      <c r="F48" s="69"/>
      <c r="G48" s="69"/>
      <c r="K48" s="279" t="s">
        <v>215</v>
      </c>
      <c r="L48" s="82">
        <v>56</v>
      </c>
      <c r="M48" s="82">
        <v>7</v>
      </c>
      <c r="N48" s="82"/>
      <c r="O48" s="192">
        <v>63</v>
      </c>
      <c r="T48" s="48"/>
      <c r="V48" s="45"/>
      <c r="W48" s="21"/>
      <c r="X48" s="40"/>
      <c r="Y48" s="1"/>
      <c r="Z48" s="40"/>
      <c r="AB48" s="27"/>
      <c r="AC48" s="27"/>
      <c r="AE48" s="27"/>
      <c r="AG48" s="27"/>
      <c r="AH48" s="27"/>
    </row>
    <row r="49" spans="1:34" ht="16.5" thickBot="1" x14ac:dyDescent="0.3">
      <c r="A49" s="842" t="s">
        <v>525</v>
      </c>
      <c r="B49" s="842"/>
      <c r="C49" s="842"/>
      <c r="D49" s="842"/>
      <c r="E49" s="842"/>
      <c r="F49" s="842"/>
      <c r="G49" s="842"/>
      <c r="K49" s="280" t="s">
        <v>239</v>
      </c>
      <c r="L49" s="24">
        <v>6</v>
      </c>
      <c r="M49" s="24">
        <v>3</v>
      </c>
      <c r="N49" s="24"/>
      <c r="O49" s="194">
        <v>9</v>
      </c>
      <c r="T49" s="48"/>
      <c r="V49" s="45"/>
      <c r="W49" s="21"/>
      <c r="X49" s="40"/>
      <c r="Y49" s="1"/>
      <c r="Z49" s="40"/>
      <c r="AA49" s="27"/>
      <c r="AB49" s="27"/>
      <c r="AC49" s="27"/>
      <c r="AD49" s="27"/>
      <c r="AE49" s="27"/>
      <c r="AG49" s="27"/>
      <c r="AH49" s="27"/>
    </row>
    <row r="50" spans="1:34" x14ac:dyDescent="0.25">
      <c r="A50" s="288"/>
      <c r="B50" s="839" t="s">
        <v>122</v>
      </c>
      <c r="C50" s="839"/>
      <c r="D50" s="839" t="s">
        <v>123</v>
      </c>
      <c r="E50" s="839"/>
      <c r="F50" s="839" t="s">
        <v>410</v>
      </c>
      <c r="G50" s="839"/>
      <c r="H50" s="787"/>
      <c r="I50" s="788"/>
      <c r="K50" s="279" t="s">
        <v>243</v>
      </c>
      <c r="L50" s="82">
        <v>3</v>
      </c>
      <c r="M50" s="82"/>
      <c r="N50" s="82"/>
      <c r="O50" s="192">
        <v>3</v>
      </c>
      <c r="T50" s="48"/>
      <c r="V50" s="45"/>
      <c r="X50" s="1"/>
      <c r="Y50" s="40"/>
      <c r="Z50" s="40"/>
      <c r="AB50" s="27"/>
      <c r="AC50" s="27"/>
      <c r="AD50" s="27"/>
      <c r="AG50" s="27"/>
      <c r="AH50" s="27"/>
    </row>
    <row r="51" spans="1:34" x14ac:dyDescent="0.25">
      <c r="A51" s="284"/>
      <c r="B51" s="85" t="s">
        <v>3</v>
      </c>
      <c r="C51" s="84" t="s">
        <v>10</v>
      </c>
      <c r="D51" s="85" t="s">
        <v>3</v>
      </c>
      <c r="E51" s="84" t="s">
        <v>10</v>
      </c>
      <c r="F51" s="85" t="s">
        <v>3</v>
      </c>
      <c r="G51" s="84" t="s">
        <v>10</v>
      </c>
      <c r="H51" s="285" t="s">
        <v>11</v>
      </c>
      <c r="K51" s="280" t="s">
        <v>238</v>
      </c>
      <c r="L51" s="24">
        <v>8</v>
      </c>
      <c r="M51" s="24">
        <v>2</v>
      </c>
      <c r="N51" s="24"/>
      <c r="O51" s="194">
        <v>10</v>
      </c>
      <c r="T51" s="48"/>
      <c r="V51" s="45"/>
      <c r="W51" s="21"/>
      <c r="X51" s="40"/>
      <c r="Y51" s="1"/>
      <c r="Z51" s="40"/>
      <c r="AB51" s="27"/>
      <c r="AC51" s="27"/>
      <c r="AE51" s="27"/>
      <c r="AG51" s="27"/>
      <c r="AH51" s="27"/>
    </row>
    <row r="52" spans="1:34" x14ac:dyDescent="0.25">
      <c r="A52" s="279" t="s">
        <v>13</v>
      </c>
      <c r="B52" s="83">
        <v>3059</v>
      </c>
      <c r="C52" s="83">
        <v>666</v>
      </c>
      <c r="D52" s="83">
        <v>923</v>
      </c>
      <c r="E52" s="83">
        <v>133</v>
      </c>
      <c r="F52" s="83">
        <v>4</v>
      </c>
      <c r="G52" s="83">
        <v>0</v>
      </c>
      <c r="H52" s="263">
        <f>SUM(B52:F52)</f>
        <v>4785</v>
      </c>
      <c r="K52" s="279" t="s">
        <v>219</v>
      </c>
      <c r="L52" s="82">
        <v>42</v>
      </c>
      <c r="M52" s="82">
        <v>6</v>
      </c>
      <c r="N52" s="82"/>
      <c r="O52" s="192">
        <v>48</v>
      </c>
      <c r="T52" s="48"/>
      <c r="V52" s="45"/>
      <c r="W52" s="21"/>
      <c r="X52" s="40"/>
      <c r="Y52" s="1"/>
      <c r="Z52" s="40"/>
      <c r="AA52" s="27"/>
      <c r="AB52" s="27"/>
      <c r="AC52" s="27"/>
      <c r="AD52" s="27"/>
      <c r="AE52" s="27"/>
      <c r="AF52" s="27"/>
      <c r="AG52" s="27"/>
      <c r="AH52" s="27"/>
    </row>
    <row r="53" spans="1:34" x14ac:dyDescent="0.25">
      <c r="A53" s="280" t="s">
        <v>189</v>
      </c>
      <c r="B53" s="89">
        <v>1919</v>
      </c>
      <c r="C53" s="89">
        <v>431</v>
      </c>
      <c r="D53" s="89">
        <v>533</v>
      </c>
      <c r="E53" s="89">
        <v>95</v>
      </c>
      <c r="F53" s="89">
        <v>1</v>
      </c>
      <c r="G53" s="89">
        <v>0</v>
      </c>
      <c r="H53" s="275">
        <f>SUM(B53:F53)</f>
        <v>2979</v>
      </c>
      <c r="K53" s="280" t="s">
        <v>200</v>
      </c>
      <c r="L53" s="24">
        <v>406</v>
      </c>
      <c r="M53" s="24">
        <v>111</v>
      </c>
      <c r="N53" s="24"/>
      <c r="O53" s="194">
        <v>517</v>
      </c>
      <c r="T53" s="48"/>
      <c r="V53" s="45"/>
      <c r="W53" s="21"/>
      <c r="X53" s="40"/>
      <c r="Y53" s="1"/>
      <c r="Z53" s="40"/>
    </row>
    <row r="54" spans="1:34" x14ac:dyDescent="0.25">
      <c r="A54" s="279" t="s">
        <v>15</v>
      </c>
      <c r="B54" s="83">
        <v>915</v>
      </c>
      <c r="C54" s="83">
        <v>94</v>
      </c>
      <c r="D54" s="289">
        <v>357</v>
      </c>
      <c r="E54" s="289">
        <v>30</v>
      </c>
      <c r="F54" s="289">
        <v>3</v>
      </c>
      <c r="G54" s="289">
        <v>0</v>
      </c>
      <c r="H54" s="263">
        <f>SUM(B54:F54)</f>
        <v>1399</v>
      </c>
      <c r="K54" s="279" t="s">
        <v>241</v>
      </c>
      <c r="L54" s="82">
        <v>2</v>
      </c>
      <c r="M54" s="82"/>
      <c r="N54" s="82"/>
      <c r="O54" s="192">
        <v>2</v>
      </c>
      <c r="T54" s="48"/>
      <c r="V54" s="45"/>
      <c r="W54" s="21"/>
      <c r="X54" s="40"/>
      <c r="Y54" s="1"/>
      <c r="Z54" s="40"/>
    </row>
    <row r="55" spans="1:34" x14ac:dyDescent="0.25">
      <c r="A55" s="280" t="s">
        <v>16</v>
      </c>
      <c r="B55" s="89">
        <v>232</v>
      </c>
      <c r="C55" s="89">
        <v>60</v>
      </c>
      <c r="D55" s="89">
        <v>114</v>
      </c>
      <c r="E55" s="89">
        <v>22</v>
      </c>
      <c r="F55" s="89">
        <v>0</v>
      </c>
      <c r="G55" s="89">
        <v>0</v>
      </c>
      <c r="H55" s="275">
        <f>SUM(B55:F55)</f>
        <v>428</v>
      </c>
      <c r="K55" s="280" t="s">
        <v>226</v>
      </c>
      <c r="L55" s="24">
        <v>18</v>
      </c>
      <c r="M55" s="24">
        <v>7</v>
      </c>
      <c r="N55" s="24"/>
      <c r="O55" s="194">
        <v>25</v>
      </c>
      <c r="T55" s="48"/>
      <c r="V55" s="45"/>
      <c r="W55" s="21"/>
      <c r="X55" s="40"/>
      <c r="Y55" s="1"/>
      <c r="Z55" s="40"/>
    </row>
    <row r="56" spans="1:34" ht="15.75" thickBot="1" x14ac:dyDescent="0.3">
      <c r="A56" s="279" t="s">
        <v>17</v>
      </c>
      <c r="B56" s="83">
        <v>64</v>
      </c>
      <c r="C56" s="83">
        <v>17</v>
      </c>
      <c r="D56" s="83">
        <v>16</v>
      </c>
      <c r="E56" s="83">
        <v>2</v>
      </c>
      <c r="F56" s="83">
        <v>1</v>
      </c>
      <c r="G56" s="83">
        <v>0</v>
      </c>
      <c r="H56" s="263">
        <f>SUM(B56:G56)</f>
        <v>100</v>
      </c>
      <c r="K56" s="279" t="s">
        <v>237</v>
      </c>
      <c r="L56" s="82">
        <v>22</v>
      </c>
      <c r="M56" s="82"/>
      <c r="N56" s="82"/>
      <c r="O56" s="192">
        <v>22</v>
      </c>
      <c r="T56" s="48"/>
      <c r="V56" s="45"/>
      <c r="W56" s="21"/>
      <c r="X56" s="40"/>
      <c r="Y56" s="1"/>
      <c r="Z56" s="40"/>
    </row>
    <row r="57" spans="1:34" ht="16.5" thickTop="1" thickBot="1" x14ac:dyDescent="0.3">
      <c r="A57" s="287" t="s">
        <v>11</v>
      </c>
      <c r="B57" s="282">
        <f>SUM(B52:B56)</f>
        <v>6189</v>
      </c>
      <c r="C57" s="282">
        <f t="shared" ref="C57:F57" si="3">SUM(C52:C56)</f>
        <v>1268</v>
      </c>
      <c r="D57" s="282">
        <f t="shared" si="3"/>
        <v>1943</v>
      </c>
      <c r="E57" s="282">
        <f t="shared" si="3"/>
        <v>282</v>
      </c>
      <c r="F57" s="282">
        <f t="shared" si="3"/>
        <v>9</v>
      </c>
      <c r="G57" s="282">
        <f t="shared" ref="G57" si="4">SUM(G52:G56)</f>
        <v>0</v>
      </c>
      <c r="H57" s="283">
        <f>SUM(G52:H56)</f>
        <v>9691</v>
      </c>
      <c r="K57" s="280" t="s">
        <v>242</v>
      </c>
      <c r="L57" s="24">
        <v>7</v>
      </c>
      <c r="M57" s="24"/>
      <c r="N57" s="24"/>
      <c r="O57" s="194">
        <v>7</v>
      </c>
      <c r="T57" s="48"/>
      <c r="V57" s="45"/>
      <c r="W57" s="21"/>
      <c r="X57" s="40"/>
      <c r="Y57" s="1"/>
      <c r="Z57" s="40"/>
    </row>
    <row r="58" spans="1:34" x14ac:dyDescent="0.25">
      <c r="A58"/>
      <c r="B58"/>
      <c r="C58"/>
      <c r="D58"/>
      <c r="E58"/>
      <c r="F58"/>
      <c r="G58"/>
      <c r="K58" s="279" t="s">
        <v>248</v>
      </c>
      <c r="L58" s="82">
        <v>2</v>
      </c>
      <c r="M58" s="82"/>
      <c r="N58" s="82"/>
      <c r="O58" s="192">
        <v>2</v>
      </c>
      <c r="T58" s="48"/>
      <c r="V58" s="45"/>
      <c r="W58" s="21"/>
      <c r="X58" s="40"/>
      <c r="Y58" s="1"/>
      <c r="Z58" s="40"/>
    </row>
    <row r="59" spans="1:34" ht="16.5" thickBot="1" x14ac:dyDescent="0.3">
      <c r="A59" s="836" t="s">
        <v>547</v>
      </c>
      <c r="B59" s="836"/>
      <c r="C59" s="836"/>
      <c r="D59" s="836"/>
      <c r="E59" s="836"/>
      <c r="F59" s="836"/>
      <c r="G59" s="836"/>
      <c r="H59" s="836"/>
      <c r="K59" s="280" t="s">
        <v>236</v>
      </c>
      <c r="L59" s="24">
        <v>2</v>
      </c>
      <c r="M59" s="24">
        <v>1</v>
      </c>
      <c r="N59" s="24"/>
      <c r="O59" s="194">
        <v>3</v>
      </c>
      <c r="T59" s="48"/>
      <c r="V59" s="45"/>
      <c r="W59" s="21"/>
      <c r="X59" s="40"/>
      <c r="Y59" s="1"/>
      <c r="Z59" s="40"/>
    </row>
    <row r="60" spans="1:34" x14ac:dyDescent="0.25">
      <c r="A60" s="290"/>
      <c r="B60" s="839" t="s">
        <v>122</v>
      </c>
      <c r="C60" s="839"/>
      <c r="D60" s="839" t="s">
        <v>123</v>
      </c>
      <c r="E60" s="839"/>
      <c r="F60" s="839" t="s">
        <v>410</v>
      </c>
      <c r="G60" s="839"/>
      <c r="H60" s="787"/>
      <c r="I60" s="788"/>
      <c r="K60" s="279" t="s">
        <v>246</v>
      </c>
      <c r="L60" s="82">
        <v>1</v>
      </c>
      <c r="M60" s="82">
        <v>3</v>
      </c>
      <c r="N60" s="82"/>
      <c r="O60" s="192">
        <v>4</v>
      </c>
      <c r="T60" s="48"/>
      <c r="V60" s="45"/>
      <c r="W60" s="21"/>
      <c r="X60" s="40"/>
      <c r="Y60" s="1"/>
      <c r="Z60" s="40"/>
    </row>
    <row r="61" spans="1:34" x14ac:dyDescent="0.25">
      <c r="A61" s="284"/>
      <c r="B61" s="85" t="s">
        <v>3</v>
      </c>
      <c r="C61" s="84" t="s">
        <v>10</v>
      </c>
      <c r="D61" s="85" t="s">
        <v>3</v>
      </c>
      <c r="E61" s="84" t="s">
        <v>10</v>
      </c>
      <c r="F61" s="85" t="s">
        <v>3</v>
      </c>
      <c r="G61" s="84" t="s">
        <v>10</v>
      </c>
      <c r="H61" s="285" t="s">
        <v>11</v>
      </c>
      <c r="K61" s="280" t="s">
        <v>224</v>
      </c>
      <c r="L61" s="24">
        <v>27</v>
      </c>
      <c r="M61" s="24">
        <v>8</v>
      </c>
      <c r="N61" s="24"/>
      <c r="O61" s="194">
        <v>35</v>
      </c>
      <c r="T61" s="48"/>
      <c r="V61" s="45"/>
      <c r="W61" s="21"/>
      <c r="X61" s="40"/>
      <c r="Y61" s="1"/>
      <c r="Z61" s="40"/>
    </row>
    <row r="62" spans="1:34" x14ac:dyDescent="0.25">
      <c r="A62" s="291" t="s">
        <v>156</v>
      </c>
      <c r="B62" s="83">
        <v>42</v>
      </c>
      <c r="C62" s="83">
        <v>2</v>
      </c>
      <c r="D62" s="83">
        <v>2</v>
      </c>
      <c r="E62" s="83">
        <v>0</v>
      </c>
      <c r="F62" s="83">
        <v>0</v>
      </c>
      <c r="G62" s="83">
        <v>0</v>
      </c>
      <c r="H62" s="263">
        <f t="shared" ref="H62:H73" si="5">SUM(B62:F62)</f>
        <v>46</v>
      </c>
      <c r="K62" s="279" t="s">
        <v>217</v>
      </c>
      <c r="L62" s="82">
        <v>44</v>
      </c>
      <c r="M62" s="82">
        <v>10</v>
      </c>
      <c r="N62" s="82"/>
      <c r="O62" s="192">
        <v>54</v>
      </c>
      <c r="T62" s="48"/>
      <c r="V62" s="45"/>
      <c r="W62" s="21"/>
      <c r="X62" s="40"/>
      <c r="Y62" s="1"/>
      <c r="Z62" s="40"/>
    </row>
    <row r="63" spans="1:34" x14ac:dyDescent="0.25">
      <c r="A63" s="292" t="s">
        <v>157</v>
      </c>
      <c r="B63" s="89">
        <v>150</v>
      </c>
      <c r="C63" s="89">
        <v>14</v>
      </c>
      <c r="D63" s="89">
        <v>35</v>
      </c>
      <c r="E63" s="89">
        <v>1</v>
      </c>
      <c r="F63" s="89">
        <v>1</v>
      </c>
      <c r="G63" s="89">
        <v>0</v>
      </c>
      <c r="H63" s="607">
        <f t="shared" si="5"/>
        <v>201</v>
      </c>
      <c r="K63" s="280" t="s">
        <v>245</v>
      </c>
      <c r="L63" s="24">
        <v>2</v>
      </c>
      <c r="M63" s="24"/>
      <c r="N63" s="24"/>
      <c r="O63" s="194">
        <v>2</v>
      </c>
      <c r="T63" s="48"/>
      <c r="V63" s="45"/>
      <c r="W63" s="21"/>
      <c r="X63" s="40"/>
      <c r="Y63" s="1"/>
      <c r="Z63" s="40"/>
    </row>
    <row r="64" spans="1:34" x14ac:dyDescent="0.25">
      <c r="A64" s="291" t="s">
        <v>158</v>
      </c>
      <c r="B64" s="83">
        <v>671</v>
      </c>
      <c r="C64" s="83">
        <v>105</v>
      </c>
      <c r="D64" s="83">
        <v>324</v>
      </c>
      <c r="E64" s="83">
        <v>30</v>
      </c>
      <c r="F64" s="83">
        <v>0</v>
      </c>
      <c r="G64" s="83">
        <v>0</v>
      </c>
      <c r="H64" s="263">
        <f t="shared" si="5"/>
        <v>1130</v>
      </c>
      <c r="K64" s="279" t="s">
        <v>199</v>
      </c>
      <c r="L64" s="82">
        <v>464</v>
      </c>
      <c r="M64" s="82">
        <v>119</v>
      </c>
      <c r="N64" s="82"/>
      <c r="O64" s="192">
        <v>583</v>
      </c>
      <c r="T64" s="48"/>
      <c r="V64" s="45"/>
      <c r="W64" s="21"/>
      <c r="X64" s="40"/>
      <c r="Y64" s="1"/>
      <c r="Z64" s="40"/>
    </row>
    <row r="65" spans="1:26" ht="15.75" thickBot="1" x14ac:dyDescent="0.3">
      <c r="A65" s="292" t="s">
        <v>159</v>
      </c>
      <c r="B65" s="89">
        <v>1815</v>
      </c>
      <c r="C65" s="89">
        <v>371</v>
      </c>
      <c r="D65" s="89">
        <v>639</v>
      </c>
      <c r="E65" s="89">
        <v>111</v>
      </c>
      <c r="F65" s="89">
        <v>0</v>
      </c>
      <c r="G65" s="89">
        <v>0</v>
      </c>
      <c r="H65" s="607">
        <f t="shared" si="5"/>
        <v>2936</v>
      </c>
      <c r="K65" s="280" t="s">
        <v>229</v>
      </c>
      <c r="L65" s="24">
        <v>13</v>
      </c>
      <c r="M65" s="24">
        <v>3</v>
      </c>
      <c r="N65" s="24"/>
      <c r="O65" s="194">
        <v>16</v>
      </c>
      <c r="T65" s="48"/>
      <c r="V65" s="45"/>
      <c r="W65" s="21"/>
      <c r="X65" s="40"/>
      <c r="Y65" s="1"/>
      <c r="Z65" s="40"/>
    </row>
    <row r="66" spans="1:26" ht="16.5" thickTop="1" thickBot="1" x14ac:dyDescent="0.3">
      <c r="A66" s="291" t="s">
        <v>160</v>
      </c>
      <c r="B66" s="83">
        <v>1833</v>
      </c>
      <c r="C66" s="83">
        <v>345</v>
      </c>
      <c r="D66" s="83">
        <v>598</v>
      </c>
      <c r="E66" s="83">
        <v>85</v>
      </c>
      <c r="F66" s="83">
        <v>0</v>
      </c>
      <c r="G66" s="83">
        <v>0</v>
      </c>
      <c r="H66" s="263">
        <f t="shared" si="5"/>
        <v>2861</v>
      </c>
      <c r="K66" s="281" t="s">
        <v>11</v>
      </c>
      <c r="L66" s="297">
        <v>7457</v>
      </c>
      <c r="M66" s="297">
        <v>2225</v>
      </c>
      <c r="N66" s="297">
        <v>9</v>
      </c>
      <c r="O66" s="298">
        <v>9691</v>
      </c>
      <c r="T66" s="48"/>
      <c r="V66" s="45"/>
      <c r="W66" s="21"/>
      <c r="X66" s="40"/>
      <c r="Y66" s="1"/>
      <c r="Z66" s="40"/>
    </row>
    <row r="67" spans="1:26" x14ac:dyDescent="0.25">
      <c r="A67" s="292" t="s">
        <v>190</v>
      </c>
      <c r="B67" s="89">
        <v>760</v>
      </c>
      <c r="C67" s="89">
        <v>194</v>
      </c>
      <c r="D67" s="89">
        <v>166</v>
      </c>
      <c r="E67" s="89">
        <v>31</v>
      </c>
      <c r="F67" s="89">
        <v>0</v>
      </c>
      <c r="G67" s="89">
        <v>0</v>
      </c>
      <c r="H67" s="607">
        <f t="shared" si="5"/>
        <v>1151</v>
      </c>
      <c r="K67" s="41" t="s">
        <v>271</v>
      </c>
      <c r="L67" s="18"/>
      <c r="M67" s="18"/>
      <c r="N67" s="18"/>
      <c r="O67" s="18"/>
      <c r="T67" s="48"/>
      <c r="V67" s="45"/>
      <c r="W67" s="21"/>
      <c r="X67" s="40"/>
      <c r="Y67" s="1"/>
      <c r="Z67" s="40"/>
    </row>
    <row r="68" spans="1:26" x14ac:dyDescent="0.25">
      <c r="A68" s="291" t="s">
        <v>451</v>
      </c>
      <c r="B68" s="83">
        <v>76</v>
      </c>
      <c r="C68" s="83">
        <v>11</v>
      </c>
      <c r="D68" s="83">
        <v>0</v>
      </c>
      <c r="E68" s="83">
        <v>0</v>
      </c>
      <c r="F68" s="83">
        <v>0</v>
      </c>
      <c r="G68" s="83">
        <v>0</v>
      </c>
      <c r="H68" s="263">
        <f t="shared" si="5"/>
        <v>87</v>
      </c>
      <c r="N68" s="86"/>
      <c r="S68" s="48"/>
      <c r="U68" s="45"/>
      <c r="V68" s="21"/>
      <c r="W68" s="40"/>
      <c r="X68" s="1"/>
      <c r="Y68" s="40"/>
    </row>
    <row r="69" spans="1:26" x14ac:dyDescent="0.25">
      <c r="A69" s="789" t="s">
        <v>508</v>
      </c>
      <c r="B69" s="89">
        <v>214</v>
      </c>
      <c r="C69" s="89">
        <v>46</v>
      </c>
      <c r="D69" s="89">
        <v>16</v>
      </c>
      <c r="E69" s="89">
        <v>2</v>
      </c>
      <c r="F69" s="89">
        <v>0</v>
      </c>
      <c r="G69" s="89">
        <v>0</v>
      </c>
      <c r="H69" s="607">
        <f>SUM(B69:G69)</f>
        <v>278</v>
      </c>
      <c r="N69" s="86"/>
      <c r="O69" s="86"/>
      <c r="P69" s="41"/>
      <c r="T69" s="48"/>
      <c r="V69" s="45"/>
      <c r="W69" s="21"/>
      <c r="X69" s="40"/>
      <c r="Y69" s="1"/>
      <c r="Z69" s="40"/>
    </row>
    <row r="70" spans="1:26" x14ac:dyDescent="0.25">
      <c r="A70" s="291" t="s">
        <v>452</v>
      </c>
      <c r="B70" s="83">
        <v>152</v>
      </c>
      <c r="C70" s="83">
        <v>42</v>
      </c>
      <c r="D70" s="83">
        <v>15</v>
      </c>
      <c r="E70" s="83">
        <v>1</v>
      </c>
      <c r="F70" s="83">
        <v>0</v>
      </c>
      <c r="G70" s="83">
        <v>0</v>
      </c>
      <c r="H70" s="263">
        <f t="shared" si="5"/>
        <v>210</v>
      </c>
      <c r="N70" s="86"/>
      <c r="O70" s="86"/>
      <c r="T70" s="48"/>
      <c r="V70" s="45"/>
      <c r="W70" s="21"/>
      <c r="X70" s="1"/>
      <c r="Y70" s="1"/>
      <c r="Z70" s="40"/>
    </row>
    <row r="71" spans="1:26" x14ac:dyDescent="0.25">
      <c r="A71" s="292" t="s">
        <v>453</v>
      </c>
      <c r="B71" s="89">
        <v>344</v>
      </c>
      <c r="C71" s="89">
        <v>133</v>
      </c>
      <c r="D71" s="89">
        <v>73</v>
      </c>
      <c r="E71" s="89">
        <v>20</v>
      </c>
      <c r="F71" s="89">
        <v>0</v>
      </c>
      <c r="G71" s="89">
        <v>0</v>
      </c>
      <c r="H71" s="607">
        <f t="shared" si="5"/>
        <v>570</v>
      </c>
      <c r="N71" s="86"/>
      <c r="O71" s="86"/>
      <c r="T71" s="48"/>
      <c r="V71" s="45"/>
      <c r="W71" s="21"/>
      <c r="X71" s="40"/>
      <c r="Y71" s="1"/>
      <c r="Z71" s="40"/>
    </row>
    <row r="72" spans="1:26" x14ac:dyDescent="0.25">
      <c r="A72" s="291" t="s">
        <v>191</v>
      </c>
      <c r="B72" s="83">
        <v>2</v>
      </c>
      <c r="C72" s="83">
        <v>0</v>
      </c>
      <c r="D72" s="83">
        <v>1</v>
      </c>
      <c r="E72" s="83">
        <v>0</v>
      </c>
      <c r="F72" s="83">
        <v>0</v>
      </c>
      <c r="G72" s="83">
        <v>0</v>
      </c>
      <c r="H72" s="263">
        <f t="shared" si="5"/>
        <v>3</v>
      </c>
      <c r="N72" s="86"/>
      <c r="O72" s="86"/>
      <c r="T72" s="48"/>
      <c r="V72" s="45"/>
      <c r="W72" s="21"/>
      <c r="X72" s="1"/>
      <c r="Y72" s="1"/>
      <c r="Z72" s="40"/>
    </row>
    <row r="73" spans="1:26" s="63" customFormat="1" x14ac:dyDescent="0.25">
      <c r="A73" s="292" t="s">
        <v>192</v>
      </c>
      <c r="B73" s="89">
        <v>130</v>
      </c>
      <c r="C73" s="89">
        <v>5</v>
      </c>
      <c r="D73" s="89">
        <v>74</v>
      </c>
      <c r="E73" s="89">
        <v>1</v>
      </c>
      <c r="F73" s="89">
        <v>0</v>
      </c>
      <c r="G73" s="89">
        <v>0</v>
      </c>
      <c r="H73" s="607">
        <f t="shared" si="5"/>
        <v>210</v>
      </c>
      <c r="I73" s="88"/>
      <c r="J73" s="86"/>
      <c r="K73" s="86"/>
      <c r="L73" s="86"/>
      <c r="M73" s="86"/>
      <c r="N73" s="86"/>
      <c r="O73" s="86"/>
      <c r="P73" s="47"/>
      <c r="Q73" s="47"/>
      <c r="R73" s="47"/>
      <c r="S73" s="47"/>
      <c r="T73" s="48"/>
      <c r="V73" s="62"/>
      <c r="W73" s="21"/>
      <c r="X73" s="1"/>
      <c r="Y73" s="1"/>
      <c r="Z73" s="40"/>
    </row>
    <row r="74" spans="1:26" ht="15.75" thickBot="1" x14ac:dyDescent="0.3">
      <c r="A74" s="291" t="s">
        <v>106</v>
      </c>
      <c r="B74" s="83">
        <v>0</v>
      </c>
      <c r="C74" s="83">
        <v>0</v>
      </c>
      <c r="D74" s="83">
        <v>0</v>
      </c>
      <c r="E74" s="83">
        <v>0</v>
      </c>
      <c r="F74" s="83">
        <v>8</v>
      </c>
      <c r="G74" s="83">
        <v>0</v>
      </c>
      <c r="H74" s="263">
        <f>SUM(B74:G74)</f>
        <v>8</v>
      </c>
      <c r="I74" s="88"/>
      <c r="S74" s="48"/>
      <c r="U74" s="45"/>
      <c r="V74" s="21"/>
      <c r="W74" s="1"/>
      <c r="X74" s="1"/>
      <c r="Y74" s="40"/>
    </row>
    <row r="75" spans="1:26" ht="16.5" thickTop="1" thickBot="1" x14ac:dyDescent="0.3">
      <c r="A75" s="287" t="s">
        <v>11</v>
      </c>
      <c r="B75" s="282">
        <f t="shared" ref="B75:G75" si="6">SUM(B62:B74)</f>
        <v>6189</v>
      </c>
      <c r="C75" s="282">
        <f t="shared" si="6"/>
        <v>1268</v>
      </c>
      <c r="D75" s="282">
        <f t="shared" si="6"/>
        <v>1943</v>
      </c>
      <c r="E75" s="282">
        <f t="shared" si="6"/>
        <v>282</v>
      </c>
      <c r="F75" s="282">
        <f t="shared" si="6"/>
        <v>9</v>
      </c>
      <c r="G75" s="282">
        <f t="shared" si="6"/>
        <v>0</v>
      </c>
      <c r="H75" s="283">
        <f>SUM(B75:G75)</f>
        <v>9691</v>
      </c>
      <c r="S75" s="49"/>
      <c r="U75" s="45"/>
      <c r="V75" s="21"/>
      <c r="W75" s="1"/>
      <c r="X75" s="1"/>
      <c r="Y75" s="40"/>
    </row>
    <row r="76" spans="1:26" x14ac:dyDescent="0.25">
      <c r="A76" s="41" t="s">
        <v>478</v>
      </c>
      <c r="H76" s="88"/>
      <c r="N76" s="63"/>
      <c r="S76" s="18"/>
      <c r="U76" s="45"/>
      <c r="V76" s="21"/>
      <c r="W76" s="40"/>
      <c r="X76" s="40"/>
      <c r="Y76" s="40"/>
    </row>
    <row r="77" spans="1:26" x14ac:dyDescent="0.25">
      <c r="A77" s="41"/>
      <c r="H77" s="88"/>
    </row>
    <row r="78" spans="1:26" x14ac:dyDescent="0.25">
      <c r="A78" s="71"/>
      <c r="B78" s="88"/>
      <c r="D78" s="88"/>
      <c r="G78" s="88"/>
      <c r="H78" s="88"/>
    </row>
    <row r="79" spans="1:26" x14ac:dyDescent="0.25">
      <c r="A79" s="71"/>
      <c r="B79" s="88"/>
      <c r="D79" s="88"/>
      <c r="E79" s="88"/>
      <c r="G79" s="88"/>
      <c r="H79" s="88"/>
    </row>
    <row r="80" spans="1:26" x14ac:dyDescent="0.25">
      <c r="A80" s="71"/>
      <c r="B80" s="88"/>
      <c r="C80" s="88"/>
      <c r="D80" s="88"/>
      <c r="E80" s="88"/>
      <c r="F80" s="88"/>
      <c r="G80" s="88"/>
      <c r="H80" s="88"/>
    </row>
    <row r="81" spans="1:8" x14ac:dyDescent="0.25">
      <c r="A81" s="71"/>
      <c r="B81" s="88"/>
      <c r="C81" s="88"/>
      <c r="D81" s="88"/>
      <c r="E81" s="88"/>
      <c r="F81" s="88"/>
      <c r="G81" s="88"/>
      <c r="H81" s="88"/>
    </row>
    <row r="82" spans="1:8" x14ac:dyDescent="0.25">
      <c r="A82" s="71"/>
      <c r="B82" s="88"/>
      <c r="D82" s="88"/>
      <c r="E82" s="88"/>
      <c r="G82" s="88"/>
      <c r="H82" s="88"/>
    </row>
    <row r="83" spans="1:8" x14ac:dyDescent="0.25">
      <c r="A83" s="71"/>
      <c r="B83" s="88"/>
      <c r="D83" s="88"/>
      <c r="E83" s="88"/>
      <c r="G83" s="88"/>
      <c r="H83" s="88"/>
    </row>
    <row r="84" spans="1:8" x14ac:dyDescent="0.25">
      <c r="A84" s="71"/>
      <c r="B84" s="88"/>
      <c r="C84" s="88"/>
      <c r="D84" s="88"/>
      <c r="E84" s="88"/>
      <c r="G84" s="88"/>
      <c r="H84" s="90"/>
    </row>
    <row r="85" spans="1:8" x14ac:dyDescent="0.25">
      <c r="A85" s="71"/>
      <c r="B85" s="88"/>
      <c r="C85" s="88"/>
      <c r="D85" s="88"/>
      <c r="E85" s="88"/>
      <c r="G85" s="90"/>
    </row>
    <row r="86" spans="1:8" x14ac:dyDescent="0.25">
      <c r="A86" s="71"/>
      <c r="B86" s="88"/>
      <c r="C86" s="88"/>
      <c r="D86" s="88"/>
      <c r="E86" s="88"/>
      <c r="F86" s="88"/>
    </row>
    <row r="87" spans="1:8" x14ac:dyDescent="0.25">
      <c r="A87" s="71"/>
      <c r="B87" s="88"/>
      <c r="C87" s="88"/>
      <c r="D87" s="88"/>
      <c r="E87" s="88"/>
      <c r="F87" s="88"/>
    </row>
    <row r="88" spans="1:8" x14ac:dyDescent="0.25">
      <c r="A88" s="71"/>
      <c r="B88" s="90"/>
      <c r="C88" s="90"/>
      <c r="D88" s="90"/>
      <c r="E88" s="90"/>
      <c r="F88" s="90"/>
    </row>
  </sheetData>
  <sortState ref="O13:R75">
    <sortCondition ref="O13:O75"/>
  </sortState>
  <mergeCells count="22">
    <mergeCell ref="F60:G60"/>
    <mergeCell ref="F39:G39"/>
    <mergeCell ref="B39:C39"/>
    <mergeCell ref="B50:C50"/>
    <mergeCell ref="B60:C60"/>
    <mergeCell ref="D50:E50"/>
    <mergeCell ref="D60:E60"/>
    <mergeCell ref="D39:E39"/>
    <mergeCell ref="A49:G49"/>
    <mergeCell ref="A1:R1"/>
    <mergeCell ref="A9:D9"/>
    <mergeCell ref="K2:O2"/>
    <mergeCell ref="A2:H2"/>
    <mergeCell ref="D24:E24"/>
    <mergeCell ref="F24:G24"/>
    <mergeCell ref="A38:G38"/>
    <mergeCell ref="A59:H59"/>
    <mergeCell ref="A23:H23"/>
    <mergeCell ref="X25:Z25"/>
    <mergeCell ref="AA25:AC25"/>
    <mergeCell ref="B24:C24"/>
    <mergeCell ref="F50:G50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Y54"/>
  <sheetViews>
    <sheetView topLeftCell="M1" workbookViewId="0">
      <selection activeCell="R10" sqref="R10"/>
    </sheetView>
  </sheetViews>
  <sheetFormatPr defaultColWidth="25.28515625" defaultRowHeight="15" x14ac:dyDescent="0.25"/>
  <cols>
    <col min="1" max="1" width="16.42578125" style="74" customWidth="1"/>
    <col min="2" max="2" width="29.140625" style="77" customWidth="1"/>
    <col min="3" max="3" width="55.85546875" style="77" bestFit="1" customWidth="1"/>
    <col min="4" max="5" width="7.5703125" style="77" bestFit="1" customWidth="1"/>
    <col min="6" max="6" width="17.28515625" style="77" bestFit="1" customWidth="1"/>
    <col min="7" max="7" width="5.28515625" style="77" customWidth="1"/>
    <col min="8" max="8" width="21" style="77" bestFit="1" customWidth="1"/>
    <col min="9" max="24" width="8" style="77" customWidth="1"/>
    <col min="25" max="25" width="11.28515625" style="77" bestFit="1" customWidth="1"/>
    <col min="26" max="16384" width="25.28515625" style="77"/>
  </cols>
  <sheetData>
    <row r="1" spans="1:25" ht="23.25" x14ac:dyDescent="0.35">
      <c r="A1" s="844" t="s">
        <v>377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</row>
    <row r="2" spans="1:25" s="845" customFormat="1" x14ac:dyDescent="0.25"/>
    <row r="3" spans="1:25" s="299" customFormat="1" ht="16.5" thickBot="1" x14ac:dyDescent="0.3">
      <c r="A3" s="826" t="s">
        <v>556</v>
      </c>
      <c r="B3" s="826"/>
      <c r="C3" s="826"/>
      <c r="D3" s="826"/>
      <c r="E3" s="826"/>
      <c r="F3" s="826"/>
      <c r="G3" s="329"/>
      <c r="H3" s="837" t="s">
        <v>557</v>
      </c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</row>
    <row r="4" spans="1:25" ht="16.5" thickBot="1" x14ac:dyDescent="0.3">
      <c r="A4" s="208"/>
      <c r="B4" s="771"/>
      <c r="C4" s="203" t="s">
        <v>450</v>
      </c>
      <c r="D4" s="209" t="s">
        <v>3</v>
      </c>
      <c r="E4" s="210" t="s">
        <v>10</v>
      </c>
      <c r="F4" s="211" t="s">
        <v>454</v>
      </c>
      <c r="H4" s="217"/>
      <c r="I4" s="796" t="s">
        <v>161</v>
      </c>
      <c r="J4" s="796"/>
      <c r="K4" s="796"/>
      <c r="L4" s="796"/>
      <c r="M4" s="796"/>
      <c r="N4" s="796"/>
      <c r="O4" s="796"/>
      <c r="P4" s="796"/>
      <c r="Q4" s="797" t="s">
        <v>162</v>
      </c>
      <c r="R4" s="797"/>
      <c r="S4" s="797"/>
      <c r="T4" s="797"/>
      <c r="U4" s="797"/>
      <c r="V4" s="797"/>
      <c r="W4" s="797"/>
      <c r="X4" s="797"/>
      <c r="Y4" s="964"/>
    </row>
    <row r="5" spans="1:25" ht="15" customHeight="1" thickBot="1" x14ac:dyDescent="0.3">
      <c r="A5" s="957" t="s">
        <v>599</v>
      </c>
      <c r="B5" s="957" t="s">
        <v>598</v>
      </c>
      <c r="C5" s="958" t="s">
        <v>131</v>
      </c>
      <c r="D5" s="959">
        <v>1</v>
      </c>
      <c r="E5" s="960">
        <v>0</v>
      </c>
      <c r="F5" s="961">
        <v>25</v>
      </c>
      <c r="H5" s="218"/>
      <c r="I5" s="846" t="s">
        <v>122</v>
      </c>
      <c r="J5" s="846"/>
      <c r="K5" s="846"/>
      <c r="L5" s="846" t="s">
        <v>123</v>
      </c>
      <c r="M5" s="846"/>
      <c r="N5" s="846"/>
      <c r="O5" s="846" t="s">
        <v>106</v>
      </c>
      <c r="P5" s="846"/>
      <c r="Q5" s="843" t="s">
        <v>122</v>
      </c>
      <c r="R5" s="843"/>
      <c r="S5" s="843"/>
      <c r="T5" s="843" t="s">
        <v>123</v>
      </c>
      <c r="U5" s="843"/>
      <c r="V5" s="843"/>
      <c r="W5" s="843" t="s">
        <v>106</v>
      </c>
      <c r="X5" s="843"/>
      <c r="Y5" s="965"/>
    </row>
    <row r="6" spans="1:25" x14ac:dyDescent="0.25">
      <c r="A6" s="849" t="s">
        <v>251</v>
      </c>
      <c r="B6" s="847" t="s">
        <v>481</v>
      </c>
      <c r="C6" s="721" t="s">
        <v>127</v>
      </c>
      <c r="D6" s="722">
        <v>2</v>
      </c>
      <c r="E6" s="723">
        <v>0</v>
      </c>
      <c r="F6" s="724">
        <v>60</v>
      </c>
      <c r="H6" s="219"/>
      <c r="I6" s="198" t="s">
        <v>3</v>
      </c>
      <c r="J6" s="199" t="s">
        <v>10</v>
      </c>
      <c r="K6" s="200" t="s">
        <v>9</v>
      </c>
      <c r="L6" s="198" t="s">
        <v>3</v>
      </c>
      <c r="M6" s="199" t="s">
        <v>10</v>
      </c>
      <c r="N6" s="200" t="s">
        <v>9</v>
      </c>
      <c r="O6" s="198" t="s">
        <v>3</v>
      </c>
      <c r="P6" s="200" t="s">
        <v>9</v>
      </c>
      <c r="Q6" s="198" t="s">
        <v>3</v>
      </c>
      <c r="R6" s="199" t="s">
        <v>10</v>
      </c>
      <c r="S6" s="200" t="s">
        <v>9</v>
      </c>
      <c r="T6" s="198" t="s">
        <v>3</v>
      </c>
      <c r="U6" s="201" t="s">
        <v>10</v>
      </c>
      <c r="V6" s="200" t="s">
        <v>9</v>
      </c>
      <c r="W6" s="198" t="s">
        <v>3</v>
      </c>
      <c r="X6" s="200" t="s">
        <v>9</v>
      </c>
      <c r="Y6" s="220" t="s">
        <v>11</v>
      </c>
    </row>
    <row r="7" spans="1:25" ht="15" customHeight="1" x14ac:dyDescent="0.25">
      <c r="A7" s="850"/>
      <c r="B7" s="848"/>
      <c r="C7" s="79" t="s">
        <v>137</v>
      </c>
      <c r="D7" s="80">
        <v>1</v>
      </c>
      <c r="E7" s="81">
        <v>0</v>
      </c>
      <c r="F7" s="212">
        <v>12</v>
      </c>
      <c r="H7" s="221" t="s">
        <v>126</v>
      </c>
      <c r="I7" s="624">
        <v>41</v>
      </c>
      <c r="J7" s="625">
        <v>2</v>
      </c>
      <c r="K7" s="626">
        <v>43</v>
      </c>
      <c r="L7" s="627">
        <v>2</v>
      </c>
      <c r="M7" s="625"/>
      <c r="N7" s="626">
        <v>2</v>
      </c>
      <c r="O7" s="627">
        <v>3</v>
      </c>
      <c r="P7" s="626">
        <v>3</v>
      </c>
      <c r="Q7" s="628">
        <v>30</v>
      </c>
      <c r="R7" s="625">
        <v>4</v>
      </c>
      <c r="S7" s="626">
        <v>34</v>
      </c>
      <c r="T7" s="628">
        <v>7</v>
      </c>
      <c r="U7" s="625"/>
      <c r="V7" s="626">
        <v>7</v>
      </c>
      <c r="W7" s="628">
        <v>1</v>
      </c>
      <c r="X7" s="626">
        <v>1</v>
      </c>
      <c r="Y7" s="629">
        <f>SUM(P7,K7,N7,S7,V7,X7)</f>
        <v>90</v>
      </c>
    </row>
    <row r="8" spans="1:25" x14ac:dyDescent="0.25">
      <c r="A8" s="850"/>
      <c r="B8" s="848"/>
      <c r="C8" s="79" t="s">
        <v>133</v>
      </c>
      <c r="D8" s="80">
        <v>1</v>
      </c>
      <c r="E8" s="81">
        <v>0</v>
      </c>
      <c r="F8" s="212">
        <v>18</v>
      </c>
      <c r="H8" s="222" t="s">
        <v>127</v>
      </c>
      <c r="I8" s="630">
        <v>66</v>
      </c>
      <c r="J8" s="631">
        <v>7</v>
      </c>
      <c r="K8" s="632">
        <v>73</v>
      </c>
      <c r="L8" s="633">
        <v>8</v>
      </c>
      <c r="M8" s="631"/>
      <c r="N8" s="632">
        <v>8</v>
      </c>
      <c r="O8" s="633"/>
      <c r="P8" s="632"/>
      <c r="Q8" s="633">
        <v>27</v>
      </c>
      <c r="R8" s="631">
        <v>1</v>
      </c>
      <c r="S8" s="632">
        <v>28</v>
      </c>
      <c r="T8" s="633">
        <v>5</v>
      </c>
      <c r="U8" s="634"/>
      <c r="V8" s="632">
        <v>5</v>
      </c>
      <c r="W8" s="633"/>
      <c r="X8" s="632"/>
      <c r="Y8" s="629">
        <f>SUM(P8,K8,N8,S8,V8,X8)</f>
        <v>114</v>
      </c>
    </row>
    <row r="9" spans="1:25" ht="15" customHeight="1" x14ac:dyDescent="0.25">
      <c r="A9" s="850"/>
      <c r="B9" s="848"/>
      <c r="C9" s="79" t="s">
        <v>147</v>
      </c>
      <c r="D9" s="80">
        <v>1</v>
      </c>
      <c r="E9" s="81">
        <v>0</v>
      </c>
      <c r="F9" s="212">
        <v>24</v>
      </c>
      <c r="H9" s="223" t="s">
        <v>131</v>
      </c>
      <c r="I9" s="635">
        <v>104</v>
      </c>
      <c r="J9" s="636">
        <v>8</v>
      </c>
      <c r="K9" s="626">
        <v>112</v>
      </c>
      <c r="L9" s="637">
        <v>41</v>
      </c>
      <c r="M9" s="636">
        <v>1</v>
      </c>
      <c r="N9" s="626">
        <v>42</v>
      </c>
      <c r="O9" s="637"/>
      <c r="P9" s="626"/>
      <c r="Q9" s="637">
        <v>42</v>
      </c>
      <c r="R9" s="636">
        <v>7</v>
      </c>
      <c r="S9" s="626">
        <v>49</v>
      </c>
      <c r="T9" s="637">
        <v>11</v>
      </c>
      <c r="U9" s="636">
        <v>2</v>
      </c>
      <c r="V9" s="626">
        <v>13</v>
      </c>
      <c r="W9" s="637"/>
      <c r="X9" s="626"/>
      <c r="Y9" s="629">
        <f>SUM(P9,K9,N9,S9,V9,X9)</f>
        <v>216</v>
      </c>
    </row>
    <row r="10" spans="1:25" x14ac:dyDescent="0.25">
      <c r="A10" s="850"/>
      <c r="B10" s="848"/>
      <c r="C10" s="79" t="s">
        <v>140</v>
      </c>
      <c r="D10" s="80">
        <v>1</v>
      </c>
      <c r="E10" s="81">
        <v>0</v>
      </c>
      <c r="F10" s="212">
        <v>8</v>
      </c>
      <c r="H10" s="222" t="s">
        <v>137</v>
      </c>
      <c r="I10" s="630">
        <v>20</v>
      </c>
      <c r="J10" s="631">
        <v>3</v>
      </c>
      <c r="K10" s="632">
        <v>23</v>
      </c>
      <c r="L10" s="633">
        <v>4</v>
      </c>
      <c r="M10" s="631"/>
      <c r="N10" s="632">
        <v>4</v>
      </c>
      <c r="O10" s="633"/>
      <c r="P10" s="632"/>
      <c r="Q10" s="633">
        <v>7</v>
      </c>
      <c r="R10" s="631"/>
      <c r="S10" s="632">
        <v>7</v>
      </c>
      <c r="T10" s="633">
        <v>3</v>
      </c>
      <c r="U10" s="631"/>
      <c r="V10" s="632">
        <v>3</v>
      </c>
      <c r="W10" s="633"/>
      <c r="X10" s="632"/>
      <c r="Y10" s="629">
        <f>SUM(P10,K10,N10,S10,V10,X10)</f>
        <v>37</v>
      </c>
    </row>
    <row r="11" spans="1:25" x14ac:dyDescent="0.25">
      <c r="A11" s="850"/>
      <c r="B11" s="848"/>
      <c r="C11" s="79" t="s">
        <v>143</v>
      </c>
      <c r="D11" s="80">
        <v>1</v>
      </c>
      <c r="E11" s="81">
        <v>0</v>
      </c>
      <c r="F11" s="212">
        <v>18</v>
      </c>
      <c r="H11" s="223" t="s">
        <v>133</v>
      </c>
      <c r="I11" s="635">
        <v>522</v>
      </c>
      <c r="J11" s="636">
        <v>69</v>
      </c>
      <c r="K11" s="626">
        <v>591</v>
      </c>
      <c r="L11" s="637">
        <v>158</v>
      </c>
      <c r="M11" s="636">
        <v>17</v>
      </c>
      <c r="N11" s="626">
        <v>175</v>
      </c>
      <c r="O11" s="637"/>
      <c r="P11" s="626"/>
      <c r="Q11" s="637">
        <v>141</v>
      </c>
      <c r="R11" s="636">
        <v>15</v>
      </c>
      <c r="S11" s="626">
        <v>156</v>
      </c>
      <c r="T11" s="637">
        <v>24</v>
      </c>
      <c r="U11" s="636">
        <v>3</v>
      </c>
      <c r="V11" s="626">
        <v>27</v>
      </c>
      <c r="W11" s="637"/>
      <c r="X11" s="626"/>
      <c r="Y11" s="629">
        <f>SUM(P11,K11,N11,S11,V11,X11)</f>
        <v>949</v>
      </c>
    </row>
    <row r="12" spans="1:25" x14ac:dyDescent="0.25">
      <c r="A12" s="850"/>
      <c r="B12" s="848"/>
      <c r="C12" s="79" t="s">
        <v>128</v>
      </c>
      <c r="D12" s="80">
        <v>1</v>
      </c>
      <c r="E12" s="81">
        <v>0</v>
      </c>
      <c r="F12" s="212">
        <v>36</v>
      </c>
      <c r="H12" s="222" t="s">
        <v>147</v>
      </c>
      <c r="I12" s="630">
        <v>424</v>
      </c>
      <c r="J12" s="631">
        <v>52</v>
      </c>
      <c r="K12" s="632">
        <v>476</v>
      </c>
      <c r="L12" s="633">
        <v>192</v>
      </c>
      <c r="M12" s="631">
        <v>11</v>
      </c>
      <c r="N12" s="632">
        <v>203</v>
      </c>
      <c r="O12" s="633"/>
      <c r="P12" s="632"/>
      <c r="Q12" s="633">
        <v>109</v>
      </c>
      <c r="R12" s="631">
        <v>14</v>
      </c>
      <c r="S12" s="632">
        <v>123</v>
      </c>
      <c r="T12" s="633">
        <v>40</v>
      </c>
      <c r="U12" s="631">
        <v>7</v>
      </c>
      <c r="V12" s="632">
        <v>47</v>
      </c>
      <c r="W12" s="633"/>
      <c r="X12" s="632"/>
      <c r="Y12" s="629">
        <f>SUM(P12,K12,N12,S12,V12,X12)</f>
        <v>849</v>
      </c>
    </row>
    <row r="13" spans="1:25" x14ac:dyDescent="0.25">
      <c r="A13" s="850"/>
      <c r="B13" s="848"/>
      <c r="C13" s="79" t="s">
        <v>152</v>
      </c>
      <c r="D13" s="80">
        <v>3</v>
      </c>
      <c r="E13" s="81">
        <v>1</v>
      </c>
      <c r="F13" s="212">
        <v>7.3</v>
      </c>
      <c r="H13" s="223" t="s">
        <v>139</v>
      </c>
      <c r="I13" s="635">
        <v>170</v>
      </c>
      <c r="J13" s="636">
        <v>31</v>
      </c>
      <c r="K13" s="626">
        <v>201</v>
      </c>
      <c r="L13" s="638">
        <v>60</v>
      </c>
      <c r="M13" s="636">
        <v>10</v>
      </c>
      <c r="N13" s="626">
        <v>70</v>
      </c>
      <c r="O13" s="638"/>
      <c r="P13" s="626"/>
      <c r="Q13" s="637">
        <v>16</v>
      </c>
      <c r="R13" s="636">
        <v>2</v>
      </c>
      <c r="S13" s="626">
        <v>18</v>
      </c>
      <c r="T13" s="637">
        <v>10</v>
      </c>
      <c r="U13" s="636"/>
      <c r="V13" s="626">
        <v>10</v>
      </c>
      <c r="W13" s="637"/>
      <c r="X13" s="626"/>
      <c r="Y13" s="629">
        <f>SUM(P13,K13,N13,S13,V13,X13)</f>
        <v>299</v>
      </c>
    </row>
    <row r="14" spans="1:25" ht="14.25" customHeight="1" thickBot="1" x14ac:dyDescent="0.3">
      <c r="A14" s="850"/>
      <c r="B14" s="848"/>
      <c r="C14" s="933" t="s">
        <v>138</v>
      </c>
      <c r="D14" s="934">
        <v>1</v>
      </c>
      <c r="E14" s="935">
        <v>0</v>
      </c>
      <c r="F14" s="936">
        <v>12</v>
      </c>
      <c r="H14" s="222" t="s">
        <v>144</v>
      </c>
      <c r="I14" s="630">
        <v>74</v>
      </c>
      <c r="J14" s="631">
        <v>46</v>
      </c>
      <c r="K14" s="632">
        <v>120</v>
      </c>
      <c r="L14" s="633">
        <v>16</v>
      </c>
      <c r="M14" s="631">
        <v>5</v>
      </c>
      <c r="N14" s="632">
        <v>21</v>
      </c>
      <c r="O14" s="633"/>
      <c r="P14" s="632"/>
      <c r="Q14" s="633">
        <v>12</v>
      </c>
      <c r="R14" s="631">
        <v>10</v>
      </c>
      <c r="S14" s="632">
        <v>22</v>
      </c>
      <c r="T14" s="633">
        <v>1</v>
      </c>
      <c r="U14" s="634">
        <v>3</v>
      </c>
      <c r="V14" s="632">
        <v>4</v>
      </c>
      <c r="W14" s="633"/>
      <c r="X14" s="632"/>
      <c r="Y14" s="629">
        <f>SUM(P14,K14,N14,S14,V14,X14)</f>
        <v>167</v>
      </c>
    </row>
    <row r="15" spans="1:25" ht="15" customHeight="1" x14ac:dyDescent="0.25">
      <c r="A15" s="850"/>
      <c r="B15" s="937" t="s">
        <v>509</v>
      </c>
      <c r="C15" s="938" t="s">
        <v>126</v>
      </c>
      <c r="D15" s="939">
        <v>2</v>
      </c>
      <c r="E15" s="940">
        <v>0</v>
      </c>
      <c r="F15" s="941">
        <v>214</v>
      </c>
      <c r="H15" s="223" t="s">
        <v>140</v>
      </c>
      <c r="I15" s="635">
        <v>777</v>
      </c>
      <c r="J15" s="636">
        <v>237</v>
      </c>
      <c r="K15" s="626">
        <v>1014</v>
      </c>
      <c r="L15" s="637">
        <v>193</v>
      </c>
      <c r="M15" s="636">
        <v>34</v>
      </c>
      <c r="N15" s="626">
        <v>227</v>
      </c>
      <c r="O15" s="637">
        <v>1</v>
      </c>
      <c r="P15" s="626">
        <v>1</v>
      </c>
      <c r="Q15" s="637">
        <v>28</v>
      </c>
      <c r="R15" s="636">
        <v>8</v>
      </c>
      <c r="S15" s="626">
        <v>36</v>
      </c>
      <c r="T15" s="637">
        <v>13</v>
      </c>
      <c r="U15" s="636">
        <v>2</v>
      </c>
      <c r="V15" s="626">
        <v>15</v>
      </c>
      <c r="W15" s="637"/>
      <c r="X15" s="626"/>
      <c r="Y15" s="629">
        <f>SUM(P15,K15,N15,S15,V15,X15)</f>
        <v>1293</v>
      </c>
    </row>
    <row r="16" spans="1:25" x14ac:dyDescent="0.25">
      <c r="A16" s="850"/>
      <c r="B16" s="931"/>
      <c r="C16" s="713" t="s">
        <v>127</v>
      </c>
      <c r="D16" s="714">
        <v>2</v>
      </c>
      <c r="E16" s="715">
        <v>0</v>
      </c>
      <c r="F16" s="716">
        <v>108</v>
      </c>
      <c r="H16" s="222" t="s">
        <v>143</v>
      </c>
      <c r="I16" s="630">
        <v>500</v>
      </c>
      <c r="J16" s="631">
        <v>173</v>
      </c>
      <c r="K16" s="632">
        <v>673</v>
      </c>
      <c r="L16" s="633">
        <v>236</v>
      </c>
      <c r="M16" s="631">
        <v>45</v>
      </c>
      <c r="N16" s="632">
        <v>281</v>
      </c>
      <c r="O16" s="633"/>
      <c r="P16" s="632"/>
      <c r="Q16" s="633">
        <v>18</v>
      </c>
      <c r="R16" s="631">
        <v>6</v>
      </c>
      <c r="S16" s="632">
        <v>24</v>
      </c>
      <c r="T16" s="633">
        <v>11</v>
      </c>
      <c r="U16" s="631">
        <v>3</v>
      </c>
      <c r="V16" s="632">
        <v>14</v>
      </c>
      <c r="W16" s="633"/>
      <c r="X16" s="632"/>
      <c r="Y16" s="629">
        <f>SUM(P16,K16,N16,S16,V16,X16)</f>
        <v>992</v>
      </c>
    </row>
    <row r="17" spans="1:25" x14ac:dyDescent="0.25">
      <c r="A17" s="850"/>
      <c r="B17" s="931"/>
      <c r="C17" s="717" t="s">
        <v>133</v>
      </c>
      <c r="D17" s="718">
        <v>5</v>
      </c>
      <c r="E17" s="719">
        <v>0</v>
      </c>
      <c r="F17" s="720">
        <v>25.2</v>
      </c>
      <c r="H17" s="223" t="s">
        <v>149</v>
      </c>
      <c r="I17" s="635">
        <v>139</v>
      </c>
      <c r="J17" s="636">
        <v>81</v>
      </c>
      <c r="K17" s="626">
        <v>220</v>
      </c>
      <c r="L17" s="637">
        <v>26</v>
      </c>
      <c r="M17" s="636">
        <v>10</v>
      </c>
      <c r="N17" s="626">
        <v>36</v>
      </c>
      <c r="O17" s="637"/>
      <c r="P17" s="626"/>
      <c r="Q17" s="637">
        <v>7</v>
      </c>
      <c r="R17" s="636">
        <v>5</v>
      </c>
      <c r="S17" s="626">
        <v>12</v>
      </c>
      <c r="T17" s="637">
        <v>1</v>
      </c>
      <c r="U17" s="636"/>
      <c r="V17" s="626">
        <v>1</v>
      </c>
      <c r="W17" s="637"/>
      <c r="X17" s="626"/>
      <c r="Y17" s="629">
        <f>SUM(P17,K17,N17,S17,V17,X17)</f>
        <v>269</v>
      </c>
    </row>
    <row r="18" spans="1:25" x14ac:dyDescent="0.25">
      <c r="A18" s="850"/>
      <c r="B18" s="931"/>
      <c r="C18" s="717" t="s">
        <v>147</v>
      </c>
      <c r="D18" s="718">
        <v>2</v>
      </c>
      <c r="E18" s="719">
        <v>0</v>
      </c>
      <c r="F18" s="720">
        <v>13.5</v>
      </c>
      <c r="G18" s="73"/>
      <c r="H18" s="222" t="s">
        <v>153</v>
      </c>
      <c r="I18" s="630">
        <v>50</v>
      </c>
      <c r="J18" s="631">
        <v>25</v>
      </c>
      <c r="K18" s="632">
        <v>75</v>
      </c>
      <c r="L18" s="633">
        <v>9</v>
      </c>
      <c r="M18" s="631">
        <v>10</v>
      </c>
      <c r="N18" s="632">
        <v>19</v>
      </c>
      <c r="O18" s="633"/>
      <c r="P18" s="632"/>
      <c r="Q18" s="633">
        <v>8</v>
      </c>
      <c r="R18" s="631">
        <v>4</v>
      </c>
      <c r="S18" s="632">
        <v>12</v>
      </c>
      <c r="T18" s="633">
        <v>1</v>
      </c>
      <c r="U18" s="631">
        <v>1</v>
      </c>
      <c r="V18" s="632">
        <v>2</v>
      </c>
      <c r="W18" s="633"/>
      <c r="X18" s="632"/>
      <c r="Y18" s="629">
        <f>SUM(P18,K18,N18,S18,V18,X18)</f>
        <v>108</v>
      </c>
    </row>
    <row r="19" spans="1:25" x14ac:dyDescent="0.25">
      <c r="A19" s="850"/>
      <c r="B19" s="931"/>
      <c r="C19" s="717" t="s">
        <v>139</v>
      </c>
      <c r="D19" s="718"/>
      <c r="E19" s="719">
        <v>1</v>
      </c>
      <c r="F19" s="720">
        <v>48</v>
      </c>
      <c r="H19" s="223" t="s">
        <v>129</v>
      </c>
      <c r="I19" s="635">
        <v>19</v>
      </c>
      <c r="J19" s="636">
        <v>1</v>
      </c>
      <c r="K19" s="626">
        <v>20</v>
      </c>
      <c r="L19" s="638">
        <v>1</v>
      </c>
      <c r="M19" s="636">
        <v>2</v>
      </c>
      <c r="N19" s="626">
        <v>3</v>
      </c>
      <c r="O19" s="638"/>
      <c r="P19" s="626"/>
      <c r="Q19" s="637">
        <v>2</v>
      </c>
      <c r="R19" s="636"/>
      <c r="S19" s="626">
        <v>2</v>
      </c>
      <c r="T19" s="637"/>
      <c r="U19" s="636"/>
      <c r="V19" s="626"/>
      <c r="W19" s="637"/>
      <c r="X19" s="626"/>
      <c r="Y19" s="629">
        <f>SUM(P19,K19,N19,S19,V19,X19)</f>
        <v>25</v>
      </c>
    </row>
    <row r="20" spans="1:25" x14ac:dyDescent="0.25">
      <c r="A20" s="850"/>
      <c r="B20" s="931"/>
      <c r="C20" s="717" t="s">
        <v>140</v>
      </c>
      <c r="D20" s="718">
        <v>4</v>
      </c>
      <c r="E20" s="719">
        <v>0</v>
      </c>
      <c r="F20" s="720">
        <v>49</v>
      </c>
      <c r="H20" s="222" t="s">
        <v>145</v>
      </c>
      <c r="I20" s="630">
        <v>165</v>
      </c>
      <c r="J20" s="631">
        <v>99</v>
      </c>
      <c r="K20" s="632">
        <v>264</v>
      </c>
      <c r="L20" s="633">
        <v>44</v>
      </c>
      <c r="M20" s="631">
        <v>21</v>
      </c>
      <c r="N20" s="632">
        <v>65</v>
      </c>
      <c r="O20" s="633"/>
      <c r="P20" s="632"/>
      <c r="Q20" s="633">
        <v>18</v>
      </c>
      <c r="R20" s="631">
        <v>13</v>
      </c>
      <c r="S20" s="632">
        <v>31</v>
      </c>
      <c r="T20" s="633">
        <v>7</v>
      </c>
      <c r="U20" s="634">
        <v>1</v>
      </c>
      <c r="V20" s="632">
        <v>8</v>
      </c>
      <c r="W20" s="633"/>
      <c r="X20" s="632"/>
      <c r="Y20" s="629">
        <f>SUM(P20,K20,N20,S20,V20,X20)</f>
        <v>368</v>
      </c>
    </row>
    <row r="21" spans="1:25" x14ac:dyDescent="0.25">
      <c r="A21" s="850"/>
      <c r="B21" s="931"/>
      <c r="C21" s="717" t="s">
        <v>153</v>
      </c>
      <c r="D21" s="718">
        <v>1</v>
      </c>
      <c r="E21" s="719">
        <v>0</v>
      </c>
      <c r="F21" s="720">
        <v>24</v>
      </c>
      <c r="H21" s="223" t="s">
        <v>132</v>
      </c>
      <c r="I21" s="635">
        <v>40</v>
      </c>
      <c r="J21" s="636">
        <v>4</v>
      </c>
      <c r="K21" s="626">
        <v>44</v>
      </c>
      <c r="L21" s="637">
        <v>16</v>
      </c>
      <c r="M21" s="636">
        <v>2</v>
      </c>
      <c r="N21" s="626">
        <v>18</v>
      </c>
      <c r="O21" s="637">
        <v>1</v>
      </c>
      <c r="P21" s="626">
        <v>1</v>
      </c>
      <c r="Q21" s="637">
        <v>6</v>
      </c>
      <c r="R21" s="636">
        <v>1</v>
      </c>
      <c r="S21" s="626">
        <v>7</v>
      </c>
      <c r="T21" s="637"/>
      <c r="U21" s="636"/>
      <c r="V21" s="626"/>
      <c r="W21" s="637"/>
      <c r="X21" s="626"/>
      <c r="Y21" s="629">
        <f>SUM(P21,K21,N21,S21,V21,X21)</f>
        <v>70</v>
      </c>
    </row>
    <row r="22" spans="1:25" x14ac:dyDescent="0.25">
      <c r="A22" s="850"/>
      <c r="B22" s="931"/>
      <c r="C22" s="717" t="s">
        <v>132</v>
      </c>
      <c r="D22" s="718">
        <v>2</v>
      </c>
      <c r="E22" s="719">
        <v>0</v>
      </c>
      <c r="F22" s="720">
        <v>128</v>
      </c>
      <c r="H22" s="222" t="s">
        <v>128</v>
      </c>
      <c r="I22" s="630">
        <v>47</v>
      </c>
      <c r="J22" s="631">
        <v>5</v>
      </c>
      <c r="K22" s="632">
        <v>52</v>
      </c>
      <c r="L22" s="633">
        <v>5</v>
      </c>
      <c r="M22" s="631"/>
      <c r="N22" s="632">
        <v>5</v>
      </c>
      <c r="O22" s="633">
        <v>2</v>
      </c>
      <c r="P22" s="632">
        <v>2</v>
      </c>
      <c r="Q22" s="633"/>
      <c r="R22" s="631"/>
      <c r="S22" s="632"/>
      <c r="T22" s="633"/>
      <c r="U22" s="631"/>
      <c r="V22" s="632"/>
      <c r="W22" s="633"/>
      <c r="X22" s="632"/>
      <c r="Y22" s="629">
        <f>SUM(P22,K22,N22,S22,V22,X22)</f>
        <v>59</v>
      </c>
    </row>
    <row r="23" spans="1:25" x14ac:dyDescent="0.25">
      <c r="A23" s="850"/>
      <c r="B23" s="931"/>
      <c r="C23" s="717" t="s">
        <v>128</v>
      </c>
      <c r="D23" s="718">
        <v>1</v>
      </c>
      <c r="E23" s="719">
        <v>0</v>
      </c>
      <c r="F23" s="720">
        <v>24</v>
      </c>
      <c r="H23" s="223" t="s">
        <v>141</v>
      </c>
      <c r="I23" s="635">
        <v>34</v>
      </c>
      <c r="J23" s="636">
        <v>1</v>
      </c>
      <c r="K23" s="626">
        <v>35</v>
      </c>
      <c r="L23" s="637">
        <v>6</v>
      </c>
      <c r="M23" s="636"/>
      <c r="N23" s="626">
        <v>6</v>
      </c>
      <c r="O23" s="637"/>
      <c r="P23" s="626"/>
      <c r="Q23" s="637">
        <v>2</v>
      </c>
      <c r="R23" s="636"/>
      <c r="S23" s="626">
        <v>2</v>
      </c>
      <c r="T23" s="637"/>
      <c r="U23" s="636"/>
      <c r="V23" s="626"/>
      <c r="W23" s="637"/>
      <c r="X23" s="626"/>
      <c r="Y23" s="629">
        <f>SUM(P23,K23,N23,S23,V23,X23)</f>
        <v>43</v>
      </c>
    </row>
    <row r="24" spans="1:25" x14ac:dyDescent="0.25">
      <c r="A24" s="850"/>
      <c r="B24" s="931"/>
      <c r="C24" s="717" t="s">
        <v>150</v>
      </c>
      <c r="D24" s="718">
        <v>1</v>
      </c>
      <c r="E24" s="719">
        <v>0</v>
      </c>
      <c r="F24" s="720">
        <v>24</v>
      </c>
      <c r="H24" s="222" t="s">
        <v>134</v>
      </c>
      <c r="I24" s="630">
        <v>423</v>
      </c>
      <c r="J24" s="631">
        <v>39</v>
      </c>
      <c r="K24" s="632">
        <v>462</v>
      </c>
      <c r="L24" s="633">
        <v>167</v>
      </c>
      <c r="M24" s="631">
        <v>21</v>
      </c>
      <c r="N24" s="632">
        <v>188</v>
      </c>
      <c r="O24" s="633"/>
      <c r="P24" s="632"/>
      <c r="Q24" s="633">
        <v>55</v>
      </c>
      <c r="R24" s="631">
        <v>3</v>
      </c>
      <c r="S24" s="632">
        <v>58</v>
      </c>
      <c r="T24" s="633">
        <v>17</v>
      </c>
      <c r="U24" s="631"/>
      <c r="V24" s="632">
        <v>17</v>
      </c>
      <c r="W24" s="633"/>
      <c r="X24" s="632"/>
      <c r="Y24" s="629">
        <f>SUM(P24,K24,N24,S24,V24,X24)</f>
        <v>725</v>
      </c>
    </row>
    <row r="25" spans="1:25" x14ac:dyDescent="0.25">
      <c r="A25" s="850"/>
      <c r="B25" s="931"/>
      <c r="C25" s="717" t="s">
        <v>154</v>
      </c>
      <c r="D25" s="718">
        <v>2</v>
      </c>
      <c r="E25" s="719">
        <v>0</v>
      </c>
      <c r="F25" s="720">
        <v>96</v>
      </c>
      <c r="H25" s="223" t="s">
        <v>431</v>
      </c>
      <c r="I25" s="635">
        <v>2</v>
      </c>
      <c r="J25" s="636"/>
      <c r="K25" s="626">
        <v>2</v>
      </c>
      <c r="L25" s="638">
        <v>1</v>
      </c>
      <c r="M25" s="636"/>
      <c r="N25" s="626">
        <v>1</v>
      </c>
      <c r="O25" s="638"/>
      <c r="P25" s="626"/>
      <c r="Q25" s="637">
        <v>7</v>
      </c>
      <c r="R25" s="636">
        <v>5</v>
      </c>
      <c r="S25" s="626">
        <v>12</v>
      </c>
      <c r="T25" s="637">
        <v>4</v>
      </c>
      <c r="U25" s="636">
        <v>2</v>
      </c>
      <c r="V25" s="626">
        <v>6</v>
      </c>
      <c r="W25" s="637"/>
      <c r="X25" s="626"/>
      <c r="Y25" s="629">
        <f>SUM(P25,K25,N25,S25,V25,X25)</f>
        <v>21</v>
      </c>
    </row>
    <row r="26" spans="1:25" x14ac:dyDescent="0.25">
      <c r="A26" s="850"/>
      <c r="B26" s="931"/>
      <c r="C26" s="717" t="s">
        <v>152</v>
      </c>
      <c r="D26" s="718">
        <v>2</v>
      </c>
      <c r="E26" s="719">
        <v>0</v>
      </c>
      <c r="F26" s="720">
        <v>25</v>
      </c>
      <c r="H26" s="222" t="s">
        <v>150</v>
      </c>
      <c r="I26" s="630">
        <v>282</v>
      </c>
      <c r="J26" s="631">
        <v>71</v>
      </c>
      <c r="K26" s="632">
        <v>353</v>
      </c>
      <c r="L26" s="633">
        <v>73</v>
      </c>
      <c r="M26" s="631">
        <v>14</v>
      </c>
      <c r="N26" s="632">
        <v>87</v>
      </c>
      <c r="O26" s="633"/>
      <c r="P26" s="632"/>
      <c r="Q26" s="633">
        <v>14</v>
      </c>
      <c r="R26" s="631">
        <v>5</v>
      </c>
      <c r="S26" s="632">
        <v>19</v>
      </c>
      <c r="T26" s="633">
        <v>12</v>
      </c>
      <c r="U26" s="634">
        <v>1</v>
      </c>
      <c r="V26" s="632">
        <v>13</v>
      </c>
      <c r="W26" s="633"/>
      <c r="X26" s="632"/>
      <c r="Y26" s="629">
        <f>SUM(P26,K26,N26,S26,V26,X26)</f>
        <v>472</v>
      </c>
    </row>
    <row r="27" spans="1:25" x14ac:dyDescent="0.25">
      <c r="A27" s="850"/>
      <c r="B27" s="931"/>
      <c r="C27" s="717" t="s">
        <v>130</v>
      </c>
      <c r="D27" s="718"/>
      <c r="E27" s="719">
        <v>1</v>
      </c>
      <c r="F27" s="720">
        <v>30</v>
      </c>
      <c r="H27" s="223" t="s">
        <v>154</v>
      </c>
      <c r="I27" s="635">
        <v>33</v>
      </c>
      <c r="J27" s="636">
        <v>2</v>
      </c>
      <c r="K27" s="626">
        <v>35</v>
      </c>
      <c r="L27" s="637">
        <v>5</v>
      </c>
      <c r="M27" s="636">
        <v>1</v>
      </c>
      <c r="N27" s="626">
        <v>6</v>
      </c>
      <c r="O27" s="637"/>
      <c r="P27" s="626"/>
      <c r="Q27" s="637"/>
      <c r="R27" s="636"/>
      <c r="S27" s="626"/>
      <c r="T27" s="637"/>
      <c r="U27" s="636"/>
      <c r="V27" s="626"/>
      <c r="W27" s="637"/>
      <c r="X27" s="626"/>
      <c r="Y27" s="629">
        <f>SUM(P27,K27,N27,S27,V27,X27)</f>
        <v>41</v>
      </c>
    </row>
    <row r="28" spans="1:25" s="343" customFormat="1" x14ac:dyDescent="0.25">
      <c r="A28" s="850"/>
      <c r="B28" s="931"/>
      <c r="C28" s="794" t="s">
        <v>136</v>
      </c>
      <c r="D28" s="795">
        <v>1</v>
      </c>
      <c r="E28" s="795">
        <v>0</v>
      </c>
      <c r="F28" s="720">
        <v>3</v>
      </c>
      <c r="H28" s="222" t="s">
        <v>142</v>
      </c>
      <c r="I28" s="630">
        <v>1</v>
      </c>
      <c r="J28" s="631"/>
      <c r="K28" s="632">
        <v>1</v>
      </c>
      <c r="L28" s="633">
        <v>1</v>
      </c>
      <c r="M28" s="631">
        <v>1</v>
      </c>
      <c r="N28" s="632">
        <v>2</v>
      </c>
      <c r="O28" s="633"/>
      <c r="P28" s="632"/>
      <c r="Q28" s="633"/>
      <c r="R28" s="631"/>
      <c r="S28" s="632"/>
      <c r="T28" s="633">
        <v>1</v>
      </c>
      <c r="U28" s="634"/>
      <c r="V28" s="632">
        <v>1</v>
      </c>
      <c r="W28" s="633"/>
      <c r="X28" s="632"/>
      <c r="Y28" s="629"/>
    </row>
    <row r="29" spans="1:25" x14ac:dyDescent="0.25">
      <c r="A29" s="850"/>
      <c r="B29" s="931"/>
      <c r="C29" s="928" t="s">
        <v>146</v>
      </c>
      <c r="D29" s="929">
        <v>1</v>
      </c>
      <c r="E29" s="929">
        <v>1</v>
      </c>
      <c r="F29" s="930">
        <v>12</v>
      </c>
      <c r="H29" s="223" t="s">
        <v>155</v>
      </c>
      <c r="I29" s="635">
        <v>44</v>
      </c>
      <c r="J29" s="636">
        <v>4</v>
      </c>
      <c r="K29" s="626">
        <v>48</v>
      </c>
      <c r="L29" s="637">
        <v>11</v>
      </c>
      <c r="M29" s="636"/>
      <c r="N29" s="626">
        <v>11</v>
      </c>
      <c r="O29" s="637"/>
      <c r="P29" s="626"/>
      <c r="Q29" s="637">
        <v>6</v>
      </c>
      <c r="R29" s="636"/>
      <c r="S29" s="626">
        <v>6</v>
      </c>
      <c r="T29" s="637"/>
      <c r="U29" s="636"/>
      <c r="V29" s="626"/>
      <c r="W29" s="637"/>
      <c r="X29" s="626"/>
      <c r="Y29" s="629">
        <f>SUM(P29,K29,N29,S29,V29,X29)</f>
        <v>65</v>
      </c>
    </row>
    <row r="30" spans="1:25" ht="15.75" thickBot="1" x14ac:dyDescent="0.3">
      <c r="A30" s="851"/>
      <c r="B30" s="932"/>
      <c r="C30" s="793" t="s">
        <v>151</v>
      </c>
      <c r="D30" s="793">
        <v>1</v>
      </c>
      <c r="E30" s="793">
        <v>0</v>
      </c>
      <c r="F30" s="962">
        <v>24</v>
      </c>
      <c r="H30" s="222" t="s">
        <v>152</v>
      </c>
      <c r="I30" s="630">
        <v>272</v>
      </c>
      <c r="J30" s="631">
        <v>39</v>
      </c>
      <c r="K30" s="632">
        <v>311</v>
      </c>
      <c r="L30" s="633">
        <v>62</v>
      </c>
      <c r="M30" s="631">
        <v>8</v>
      </c>
      <c r="N30" s="632">
        <v>70</v>
      </c>
      <c r="O30" s="633">
        <v>1</v>
      </c>
      <c r="P30" s="632">
        <v>1</v>
      </c>
      <c r="Q30" s="633">
        <v>46</v>
      </c>
      <c r="R30" s="631">
        <v>9</v>
      </c>
      <c r="S30" s="632">
        <v>55</v>
      </c>
      <c r="T30" s="633">
        <v>4</v>
      </c>
      <c r="U30" s="631">
        <v>3</v>
      </c>
      <c r="V30" s="632">
        <v>7</v>
      </c>
      <c r="W30" s="633"/>
      <c r="X30" s="632"/>
      <c r="Y30" s="629">
        <f>SUM(P30,K30,N30,S30,V30,X30)</f>
        <v>444</v>
      </c>
    </row>
    <row r="31" spans="1:25" ht="16.5" thickTop="1" thickBot="1" x14ac:dyDescent="0.3">
      <c r="A31" s="213" t="s">
        <v>11</v>
      </c>
      <c r="B31" s="214"/>
      <c r="C31" s="214"/>
      <c r="D31" s="215">
        <f>SUM(D6:D30)</f>
        <v>39</v>
      </c>
      <c r="E31" s="215">
        <f>SUM(E6:E30)</f>
        <v>4</v>
      </c>
      <c r="F31" s="216">
        <v>45.3</v>
      </c>
      <c r="H31" s="223" t="s">
        <v>130</v>
      </c>
      <c r="I31" s="635">
        <v>145</v>
      </c>
      <c r="J31" s="636">
        <v>18</v>
      </c>
      <c r="K31" s="626">
        <v>163</v>
      </c>
      <c r="L31" s="637">
        <v>52</v>
      </c>
      <c r="M31" s="636">
        <v>6</v>
      </c>
      <c r="N31" s="626">
        <v>58</v>
      </c>
      <c r="O31" s="637"/>
      <c r="P31" s="626"/>
      <c r="Q31" s="637">
        <v>31</v>
      </c>
      <c r="R31" s="636">
        <v>6</v>
      </c>
      <c r="S31" s="626">
        <v>37</v>
      </c>
      <c r="T31" s="637">
        <v>13</v>
      </c>
      <c r="U31" s="636">
        <v>4</v>
      </c>
      <c r="V31" s="626">
        <v>17</v>
      </c>
      <c r="W31" s="637"/>
      <c r="X31" s="626"/>
      <c r="Y31" s="629">
        <f>SUM(P31,K31,N31,S31,V31,X31)</f>
        <v>275</v>
      </c>
    </row>
    <row r="32" spans="1:25" x14ac:dyDescent="0.25">
      <c r="B32" s="343"/>
      <c r="C32" s="343"/>
      <c r="D32" s="343"/>
      <c r="E32" s="343"/>
      <c r="F32" s="343"/>
      <c r="H32" s="222" t="s">
        <v>135</v>
      </c>
      <c r="I32" s="630">
        <v>108</v>
      </c>
      <c r="J32" s="631">
        <v>3</v>
      </c>
      <c r="K32" s="632">
        <v>111</v>
      </c>
      <c r="L32" s="633">
        <v>48</v>
      </c>
      <c r="M32" s="631"/>
      <c r="N32" s="632">
        <v>48</v>
      </c>
      <c r="O32" s="633"/>
      <c r="P32" s="632"/>
      <c r="Q32" s="633">
        <v>32</v>
      </c>
      <c r="R32" s="631"/>
      <c r="S32" s="632">
        <v>32</v>
      </c>
      <c r="T32" s="633">
        <v>13</v>
      </c>
      <c r="U32" s="631">
        <v>1</v>
      </c>
      <c r="V32" s="632">
        <v>14</v>
      </c>
      <c r="W32" s="633"/>
      <c r="X32" s="632"/>
      <c r="Y32" s="629">
        <f>SUM(P32,K32,N32,S32,V32,X32)</f>
        <v>205</v>
      </c>
    </row>
    <row r="33" spans="1:25" ht="16.5" thickBot="1" x14ac:dyDescent="0.3">
      <c r="A33" s="835" t="s">
        <v>548</v>
      </c>
      <c r="B33" s="835"/>
      <c r="C33" s="835"/>
      <c r="D33" s="835"/>
      <c r="E33" s="835"/>
      <c r="F33" s="835"/>
      <c r="H33" s="223" t="s">
        <v>136</v>
      </c>
      <c r="I33" s="635">
        <v>100</v>
      </c>
      <c r="J33" s="636">
        <v>4</v>
      </c>
      <c r="K33" s="626">
        <v>104</v>
      </c>
      <c r="L33" s="638">
        <v>63</v>
      </c>
      <c r="M33" s="636">
        <v>1</v>
      </c>
      <c r="N33" s="626">
        <v>64</v>
      </c>
      <c r="O33" s="638"/>
      <c r="P33" s="626"/>
      <c r="Q33" s="637">
        <v>56</v>
      </c>
      <c r="R33" s="636"/>
      <c r="S33" s="626">
        <v>56</v>
      </c>
      <c r="T33" s="637">
        <v>23</v>
      </c>
      <c r="U33" s="636"/>
      <c r="V33" s="626">
        <v>23</v>
      </c>
      <c r="W33" s="637"/>
      <c r="X33" s="626"/>
      <c r="Y33" s="629">
        <f>SUM(P33,K33,N33,S33,V33,X33)</f>
        <v>247</v>
      </c>
    </row>
    <row r="34" spans="1:25" ht="15.75" thickBot="1" x14ac:dyDescent="0.3">
      <c r="A34" s="202" t="s">
        <v>193</v>
      </c>
      <c r="B34" s="949" t="s">
        <v>450</v>
      </c>
      <c r="C34" s="950"/>
      <c r="D34" s="204" t="s">
        <v>3</v>
      </c>
      <c r="E34" s="205" t="s">
        <v>10</v>
      </c>
      <c r="F34" s="772" t="s">
        <v>432</v>
      </c>
      <c r="H34" s="222" t="s">
        <v>146</v>
      </c>
      <c r="I34" s="630">
        <v>157</v>
      </c>
      <c r="J34" s="631">
        <v>53</v>
      </c>
      <c r="K34" s="632">
        <v>210</v>
      </c>
      <c r="L34" s="633">
        <v>64</v>
      </c>
      <c r="M34" s="631">
        <v>13</v>
      </c>
      <c r="N34" s="632">
        <v>77</v>
      </c>
      <c r="O34" s="633"/>
      <c r="P34" s="632"/>
      <c r="Q34" s="633">
        <v>16</v>
      </c>
      <c r="R34" s="631">
        <v>1</v>
      </c>
      <c r="S34" s="632">
        <v>17</v>
      </c>
      <c r="T34" s="633">
        <v>10</v>
      </c>
      <c r="U34" s="634">
        <v>2</v>
      </c>
      <c r="V34" s="632">
        <v>12</v>
      </c>
      <c r="W34" s="633"/>
      <c r="X34" s="632"/>
      <c r="Y34" s="629">
        <f>SUM(P34,K34,N34,S34,V34,X34)</f>
        <v>316</v>
      </c>
    </row>
    <row r="35" spans="1:25" x14ac:dyDescent="0.25">
      <c r="A35" s="858" t="s">
        <v>157</v>
      </c>
      <c r="B35" s="944" t="s">
        <v>590</v>
      </c>
      <c r="C35" s="944"/>
      <c r="D35" s="100">
        <v>3</v>
      </c>
      <c r="E35" s="101">
        <v>0</v>
      </c>
      <c r="F35" s="725">
        <v>67</v>
      </c>
      <c r="H35" s="223" t="s">
        <v>151</v>
      </c>
      <c r="I35" s="635">
        <v>207</v>
      </c>
      <c r="J35" s="636">
        <v>26</v>
      </c>
      <c r="K35" s="626">
        <v>233</v>
      </c>
      <c r="L35" s="638">
        <v>15</v>
      </c>
      <c r="M35" s="636"/>
      <c r="N35" s="626">
        <v>15</v>
      </c>
      <c r="O35" s="638"/>
      <c r="P35" s="626"/>
      <c r="Q35" s="637"/>
      <c r="R35" s="636"/>
      <c r="S35" s="626"/>
      <c r="T35" s="637">
        <v>1</v>
      </c>
      <c r="U35" s="636"/>
      <c r="V35" s="626">
        <v>1</v>
      </c>
      <c r="W35" s="637"/>
      <c r="X35" s="626"/>
      <c r="Y35" s="629">
        <f>SUM(P35,K35,N35,S35,V35,X35)</f>
        <v>249</v>
      </c>
    </row>
    <row r="36" spans="1:25" s="343" customFormat="1" x14ac:dyDescent="0.25">
      <c r="A36" s="943"/>
      <c r="B36" s="951" t="s">
        <v>591</v>
      </c>
      <c r="C36" s="951"/>
      <c r="D36" s="946">
        <v>1</v>
      </c>
      <c r="E36" s="947">
        <v>0</v>
      </c>
      <c r="F36" s="948">
        <v>30</v>
      </c>
      <c r="H36" s="222" t="s">
        <v>148</v>
      </c>
      <c r="I36" s="630">
        <v>232</v>
      </c>
      <c r="J36" s="631">
        <v>27</v>
      </c>
      <c r="K36" s="942">
        <v>259</v>
      </c>
      <c r="L36" s="633">
        <v>89</v>
      </c>
      <c r="M36" s="631">
        <v>14</v>
      </c>
      <c r="N36" s="942">
        <v>103</v>
      </c>
      <c r="O36" s="633"/>
      <c r="P36" s="942"/>
      <c r="Q36" s="633">
        <v>51</v>
      </c>
      <c r="R36" s="631">
        <v>8</v>
      </c>
      <c r="S36" s="942">
        <v>59</v>
      </c>
      <c r="T36" s="633">
        <v>11</v>
      </c>
      <c r="U36" s="631"/>
      <c r="V36" s="942">
        <v>11</v>
      </c>
      <c r="W36" s="633"/>
      <c r="X36" s="942"/>
      <c r="Y36" s="629"/>
    </row>
    <row r="37" spans="1:25" ht="16.5" thickBot="1" x14ac:dyDescent="0.3">
      <c r="A37" s="859"/>
      <c r="B37" s="945" t="s">
        <v>455</v>
      </c>
      <c r="C37" s="945"/>
      <c r="D37" s="103">
        <v>4</v>
      </c>
      <c r="E37" s="104">
        <v>0</v>
      </c>
      <c r="F37" s="726">
        <v>61.8</v>
      </c>
      <c r="G37" s="694"/>
      <c r="H37" s="223" t="s">
        <v>138</v>
      </c>
      <c r="I37" s="635">
        <v>201</v>
      </c>
      <c r="J37" s="636">
        <v>11</v>
      </c>
      <c r="K37" s="626">
        <v>212</v>
      </c>
      <c r="L37" s="637">
        <v>32</v>
      </c>
      <c r="M37" s="636"/>
      <c r="N37" s="626">
        <v>32</v>
      </c>
      <c r="O37" s="637"/>
      <c r="P37" s="626"/>
      <c r="Q37" s="637">
        <v>3</v>
      </c>
      <c r="R37" s="636"/>
      <c r="S37" s="626">
        <v>3</v>
      </c>
      <c r="T37" s="637"/>
      <c r="U37" s="636"/>
      <c r="V37" s="626"/>
      <c r="W37" s="637"/>
      <c r="X37" s="626"/>
      <c r="Y37" s="629">
        <f>SUM(P37,K37,N37,S37,V37,X37)</f>
        <v>247</v>
      </c>
    </row>
    <row r="38" spans="1:25" ht="16.5" thickTop="1" thickBot="1" x14ac:dyDescent="0.3">
      <c r="A38" s="860"/>
      <c r="B38" s="857" t="s">
        <v>253</v>
      </c>
      <c r="C38" s="857"/>
      <c r="D38" s="106">
        <v>19</v>
      </c>
      <c r="E38" s="107">
        <v>1</v>
      </c>
      <c r="F38" s="727">
        <v>228.9</v>
      </c>
      <c r="G38" s="343"/>
      <c r="H38" s="213" t="s">
        <v>11</v>
      </c>
      <c r="I38" s="639">
        <f>SUM(I7:I37)</f>
        <v>5399</v>
      </c>
      <c r="J38" s="640">
        <f>SUM(J7:J37)</f>
        <v>1141</v>
      </c>
      <c r="K38" s="641">
        <f>SUM(K7:K37)</f>
        <v>6540</v>
      </c>
      <c r="L38" s="642">
        <f>SUM(L7:L37)</f>
        <v>1700</v>
      </c>
      <c r="M38" s="640">
        <f>SUM(M7:M37)</f>
        <v>247</v>
      </c>
      <c r="N38" s="641">
        <f>SUM(N7:N37)</f>
        <v>1947</v>
      </c>
      <c r="O38" s="641">
        <f>SUM(O7:O37)</f>
        <v>8</v>
      </c>
      <c r="P38" s="641">
        <f>SUM(P7:P37)</f>
        <v>8</v>
      </c>
      <c r="Q38" s="642">
        <f>SUM(Q7:Q37)</f>
        <v>790</v>
      </c>
      <c r="R38" s="640">
        <f>SUM(R7:R37)</f>
        <v>127</v>
      </c>
      <c r="S38" s="641">
        <f>SUM(S7:S37)</f>
        <v>917</v>
      </c>
      <c r="T38" s="642">
        <f>SUM(T7:T37)</f>
        <v>243</v>
      </c>
      <c r="U38" s="640">
        <f>SUM(U7:U37)</f>
        <v>35</v>
      </c>
      <c r="V38" s="641">
        <f>SUM(V7:V37)</f>
        <v>278</v>
      </c>
      <c r="W38" s="641">
        <f>SUM(W7:W37)</f>
        <v>1</v>
      </c>
      <c r="X38" s="641">
        <f>SUM(X7:X37)</f>
        <v>1</v>
      </c>
      <c r="Y38" s="643">
        <f>SUM(Y7:Y37)</f>
        <v>9255</v>
      </c>
    </row>
    <row r="39" spans="1:25" x14ac:dyDescent="0.25">
      <c r="A39" s="860"/>
      <c r="B39" s="856" t="s">
        <v>592</v>
      </c>
      <c r="C39" s="856"/>
      <c r="D39" s="606">
        <v>1</v>
      </c>
      <c r="E39" s="773">
        <v>0</v>
      </c>
      <c r="F39" s="774">
        <v>24</v>
      </c>
    </row>
    <row r="40" spans="1:25" x14ac:dyDescent="0.25">
      <c r="A40" s="860"/>
      <c r="B40" s="857" t="s">
        <v>592</v>
      </c>
      <c r="C40" s="857"/>
      <c r="D40" s="106">
        <v>5</v>
      </c>
      <c r="E40" s="107">
        <v>0</v>
      </c>
      <c r="F40" s="727">
        <v>16.8</v>
      </c>
    </row>
    <row r="41" spans="1:25" x14ac:dyDescent="0.25">
      <c r="A41" s="860"/>
      <c r="B41" s="856" t="s">
        <v>510</v>
      </c>
      <c r="C41" s="856"/>
      <c r="D41" s="606">
        <v>2</v>
      </c>
      <c r="E41" s="773">
        <v>0</v>
      </c>
      <c r="F41" s="774">
        <v>6</v>
      </c>
    </row>
    <row r="42" spans="1:25" ht="15.75" thickBot="1" x14ac:dyDescent="0.3">
      <c r="A42" s="861"/>
      <c r="B42" s="855" t="s">
        <v>593</v>
      </c>
      <c r="C42" s="855"/>
      <c r="D42" s="106">
        <v>2</v>
      </c>
      <c r="E42" s="107">
        <v>0</v>
      </c>
      <c r="F42" s="727">
        <v>6</v>
      </c>
    </row>
    <row r="43" spans="1:25" x14ac:dyDescent="0.25">
      <c r="A43" s="862" t="s">
        <v>159</v>
      </c>
      <c r="B43" s="854" t="s">
        <v>252</v>
      </c>
      <c r="C43" s="854"/>
      <c r="D43" s="108">
        <v>1</v>
      </c>
      <c r="E43" s="109">
        <v>0</v>
      </c>
      <c r="F43" s="728">
        <v>4</v>
      </c>
    </row>
    <row r="44" spans="1:25" x14ac:dyDescent="0.25">
      <c r="A44" s="863"/>
      <c r="B44" s="853" t="s">
        <v>594</v>
      </c>
      <c r="C44" s="853"/>
      <c r="D44" s="89">
        <v>2</v>
      </c>
      <c r="E44" s="102">
        <v>0</v>
      </c>
      <c r="F44" s="458">
        <v>3.5</v>
      </c>
    </row>
    <row r="45" spans="1:25" x14ac:dyDescent="0.25">
      <c r="A45" s="863"/>
      <c r="B45" s="852" t="s">
        <v>595</v>
      </c>
      <c r="C45" s="852"/>
      <c r="D45" s="83">
        <v>2</v>
      </c>
      <c r="E45" s="110">
        <v>0</v>
      </c>
      <c r="F45" s="457">
        <v>8</v>
      </c>
    </row>
    <row r="46" spans="1:25" x14ac:dyDescent="0.25">
      <c r="A46" s="863"/>
      <c r="B46" s="853" t="s">
        <v>458</v>
      </c>
      <c r="C46" s="853"/>
      <c r="D46" s="89">
        <v>2</v>
      </c>
      <c r="E46" s="102">
        <v>0</v>
      </c>
      <c r="F46" s="458">
        <v>5</v>
      </c>
    </row>
    <row r="47" spans="1:25" s="343" customFormat="1" x14ac:dyDescent="0.25">
      <c r="A47" s="863"/>
      <c r="B47" s="852" t="s">
        <v>456</v>
      </c>
      <c r="C47" s="852"/>
      <c r="D47" s="83">
        <v>15</v>
      </c>
      <c r="E47" s="110">
        <v>1</v>
      </c>
      <c r="F47" s="457">
        <v>4.2</v>
      </c>
    </row>
    <row r="48" spans="1:25" s="343" customFormat="1" x14ac:dyDescent="0.25">
      <c r="A48" s="863"/>
      <c r="B48" s="853" t="s">
        <v>253</v>
      </c>
      <c r="C48" s="853"/>
      <c r="D48" s="89">
        <v>15</v>
      </c>
      <c r="E48" s="102">
        <v>0</v>
      </c>
      <c r="F48" s="458">
        <v>5.0999999999999996</v>
      </c>
    </row>
    <row r="49" spans="1:6" s="343" customFormat="1" x14ac:dyDescent="0.25">
      <c r="A49" s="863"/>
      <c r="B49" s="852" t="s">
        <v>457</v>
      </c>
      <c r="C49" s="852"/>
      <c r="D49" s="83">
        <v>5</v>
      </c>
      <c r="E49" s="110">
        <v>0</v>
      </c>
      <c r="F49" s="457">
        <v>3.5</v>
      </c>
    </row>
    <row r="50" spans="1:6" x14ac:dyDescent="0.25">
      <c r="A50" s="863"/>
      <c r="B50" s="853" t="s">
        <v>459</v>
      </c>
      <c r="C50" s="853"/>
      <c r="D50" s="89">
        <v>2</v>
      </c>
      <c r="E50" s="102">
        <v>0</v>
      </c>
      <c r="F50" s="458">
        <v>3.5</v>
      </c>
    </row>
    <row r="51" spans="1:6" x14ac:dyDescent="0.25">
      <c r="A51" s="863"/>
      <c r="B51" s="852" t="s">
        <v>510</v>
      </c>
      <c r="C51" s="852"/>
      <c r="D51" s="83">
        <v>1</v>
      </c>
      <c r="E51" s="110">
        <v>0</v>
      </c>
      <c r="F51" s="457">
        <v>6</v>
      </c>
    </row>
    <row r="52" spans="1:6" x14ac:dyDescent="0.25">
      <c r="A52" s="863"/>
      <c r="B52" s="853" t="s">
        <v>596</v>
      </c>
      <c r="C52" s="853"/>
      <c r="D52" s="89">
        <v>1</v>
      </c>
      <c r="E52" s="102">
        <v>0</v>
      </c>
      <c r="F52" s="458">
        <v>3</v>
      </c>
    </row>
    <row r="53" spans="1:6" ht="15.75" thickBot="1" x14ac:dyDescent="0.3">
      <c r="A53" s="863"/>
      <c r="B53" s="955" t="s">
        <v>597</v>
      </c>
      <c r="C53" s="955"/>
      <c r="D53" s="386">
        <v>1</v>
      </c>
      <c r="E53" s="956">
        <v>0</v>
      </c>
      <c r="F53" s="963">
        <v>16</v>
      </c>
    </row>
    <row r="54" spans="1:6" ht="16.5" thickTop="1" thickBot="1" x14ac:dyDescent="0.3">
      <c r="A54" s="206" t="s">
        <v>11</v>
      </c>
      <c r="B54" s="952"/>
      <c r="C54" s="952"/>
      <c r="D54" s="953">
        <f>SUM(D35:D53)</f>
        <v>84</v>
      </c>
      <c r="E54" s="953">
        <f>SUM(E35:E53)</f>
        <v>2</v>
      </c>
      <c r="F54" s="954">
        <v>46.5</v>
      </c>
    </row>
  </sheetData>
  <mergeCells count="37">
    <mergeCell ref="A35:A37"/>
    <mergeCell ref="B35:C35"/>
    <mergeCell ref="B36:C36"/>
    <mergeCell ref="B37:C37"/>
    <mergeCell ref="B51:C51"/>
    <mergeCell ref="B47:C47"/>
    <mergeCell ref="B46:C46"/>
    <mergeCell ref="B6:B14"/>
    <mergeCell ref="B15:B30"/>
    <mergeCell ref="B34:C34"/>
    <mergeCell ref="B48:C48"/>
    <mergeCell ref="B49:C49"/>
    <mergeCell ref="B50:C50"/>
    <mergeCell ref="B45:C45"/>
    <mergeCell ref="B44:C44"/>
    <mergeCell ref="B43:C43"/>
    <mergeCell ref="A33:F33"/>
    <mergeCell ref="B42:C42"/>
    <mergeCell ref="B41:C41"/>
    <mergeCell ref="B39:C39"/>
    <mergeCell ref="B38:C38"/>
    <mergeCell ref="B40:C40"/>
    <mergeCell ref="A38:A42"/>
    <mergeCell ref="A43:A53"/>
    <mergeCell ref="B53:C53"/>
    <mergeCell ref="B52:C52"/>
    <mergeCell ref="W5:X5"/>
    <mergeCell ref="A1:U1"/>
    <mergeCell ref="A2:XFD2"/>
    <mergeCell ref="L5:N5"/>
    <mergeCell ref="I5:K5"/>
    <mergeCell ref="A3:F3"/>
    <mergeCell ref="A6:A30"/>
    <mergeCell ref="H3:Y3"/>
    <mergeCell ref="Q5:S5"/>
    <mergeCell ref="T5:V5"/>
    <mergeCell ref="O5:P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35"/>
  <sheetViews>
    <sheetView workbookViewId="0">
      <selection activeCell="A30" sqref="A30:L30"/>
    </sheetView>
  </sheetViews>
  <sheetFormatPr defaultRowHeight="15" x14ac:dyDescent="0.25"/>
  <cols>
    <col min="1" max="27" width="10.7109375" style="95" customWidth="1"/>
    <col min="28" max="16384" width="9.140625" style="95"/>
  </cols>
  <sheetData>
    <row r="1" spans="1:34" ht="21" x14ac:dyDescent="0.35">
      <c r="A1" s="825" t="s">
        <v>372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S1" s="825"/>
      <c r="T1" s="825"/>
      <c r="U1" s="99"/>
      <c r="V1" s="99"/>
      <c r="W1" s="99"/>
      <c r="X1" s="99"/>
      <c r="Y1" s="99"/>
      <c r="Z1" s="99"/>
    </row>
    <row r="2" spans="1:34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70"/>
      <c r="AB2" s="70"/>
      <c r="AC2" s="70"/>
      <c r="AD2" s="70"/>
      <c r="AE2" s="70"/>
    </row>
    <row r="3" spans="1:34" s="299" customFormat="1" ht="16.5" thickBot="1" x14ac:dyDescent="0.3">
      <c r="A3" s="864" t="s">
        <v>511</v>
      </c>
      <c r="B3" s="864"/>
      <c r="C3" s="864"/>
      <c r="D3" s="864"/>
      <c r="E3" s="864"/>
      <c r="F3" s="864"/>
      <c r="G3" s="327"/>
      <c r="H3" s="864" t="s">
        <v>255</v>
      </c>
      <c r="I3" s="864"/>
      <c r="J3" s="864"/>
      <c r="K3" s="864"/>
      <c r="L3" s="864"/>
      <c r="M3" s="864"/>
      <c r="N3" s="327"/>
      <c r="O3" s="864" t="s">
        <v>256</v>
      </c>
      <c r="P3" s="864"/>
      <c r="Q3" s="864"/>
      <c r="R3" s="864"/>
      <c r="S3" s="864"/>
      <c r="T3" s="864"/>
    </row>
    <row r="4" spans="1:34" s="237" customFormat="1" x14ac:dyDescent="0.25">
      <c r="A4" s="257"/>
      <c r="B4" s="246" t="s">
        <v>156</v>
      </c>
      <c r="C4" s="246" t="s">
        <v>157</v>
      </c>
      <c r="D4" s="246" t="s">
        <v>158</v>
      </c>
      <c r="E4" s="246" t="s">
        <v>159</v>
      </c>
      <c r="F4" s="247" t="s">
        <v>160</v>
      </c>
      <c r="G4" s="236"/>
      <c r="H4" s="257"/>
      <c r="I4" s="246" t="s">
        <v>156</v>
      </c>
      <c r="J4" s="246" t="s">
        <v>157</v>
      </c>
      <c r="K4" s="246" t="s">
        <v>158</v>
      </c>
      <c r="L4" s="246" t="s">
        <v>159</v>
      </c>
      <c r="M4" s="267" t="s">
        <v>160</v>
      </c>
      <c r="N4" s="236"/>
      <c r="O4" s="257"/>
      <c r="P4" s="246" t="s">
        <v>156</v>
      </c>
      <c r="Q4" s="246" t="s">
        <v>157</v>
      </c>
      <c r="R4" s="246" t="s">
        <v>158</v>
      </c>
      <c r="S4" s="246" t="s">
        <v>159</v>
      </c>
      <c r="T4" s="268" t="s">
        <v>160</v>
      </c>
      <c r="AB4" s="238"/>
    </row>
    <row r="5" spans="1:34" s="86" customFormat="1" x14ac:dyDescent="0.25">
      <c r="A5" s="258" t="s">
        <v>3</v>
      </c>
      <c r="B5" s="249">
        <v>2451</v>
      </c>
      <c r="C5" s="249">
        <v>3824</v>
      </c>
      <c r="D5" s="249">
        <v>1567</v>
      </c>
      <c r="E5" s="249">
        <v>276</v>
      </c>
      <c r="F5" s="250">
        <v>12</v>
      </c>
      <c r="G5" s="227"/>
      <c r="H5" s="258" t="s">
        <v>3</v>
      </c>
      <c r="I5" s="249">
        <v>1190</v>
      </c>
      <c r="J5" s="249">
        <v>4132</v>
      </c>
      <c r="K5" s="249">
        <v>2754</v>
      </c>
      <c r="L5" s="249">
        <v>61</v>
      </c>
      <c r="M5" s="250">
        <v>1</v>
      </c>
      <c r="N5" s="866"/>
      <c r="O5" s="258" t="s">
        <v>3</v>
      </c>
      <c r="P5" s="249">
        <v>908</v>
      </c>
      <c r="Q5" s="249">
        <v>691</v>
      </c>
      <c r="R5" s="249">
        <v>3030</v>
      </c>
      <c r="S5" s="249">
        <v>1855</v>
      </c>
      <c r="T5" s="250">
        <v>1646</v>
      </c>
      <c r="AB5" s="226"/>
    </row>
    <row r="6" spans="1:34" s="86" customFormat="1" x14ac:dyDescent="0.25">
      <c r="A6" s="258"/>
      <c r="B6" s="259">
        <v>0.30147601476014763</v>
      </c>
      <c r="C6" s="259">
        <v>0.47035670356703568</v>
      </c>
      <c r="D6" s="259">
        <v>0.19274292742927429</v>
      </c>
      <c r="E6" s="259">
        <v>3.3948339483394832E-2</v>
      </c>
      <c r="F6" s="260">
        <v>1.4760147601476014E-3</v>
      </c>
      <c r="G6" s="229"/>
      <c r="H6" s="258"/>
      <c r="I6" s="259">
        <v>0.14622757434259032</v>
      </c>
      <c r="J6" s="259">
        <v>0.50774145981813712</v>
      </c>
      <c r="K6" s="259">
        <v>0.33841238633570903</v>
      </c>
      <c r="L6" s="259">
        <v>7.4956991889899242E-3</v>
      </c>
      <c r="M6" s="260">
        <v>1.228803145736053E-4</v>
      </c>
      <c r="N6" s="866"/>
      <c r="O6" s="258"/>
      <c r="P6" s="259">
        <v>0.11168511685116851</v>
      </c>
      <c r="Q6" s="259">
        <v>8.4993849938499386E-2</v>
      </c>
      <c r="R6" s="259">
        <v>0.37269372693726938</v>
      </c>
      <c r="S6" s="259">
        <v>0.22816728167281672</v>
      </c>
      <c r="T6" s="260">
        <v>0.20246002460024601</v>
      </c>
      <c r="AB6" s="226"/>
    </row>
    <row r="7" spans="1:34" s="86" customFormat="1" x14ac:dyDescent="0.25">
      <c r="A7" s="261" t="s">
        <v>10</v>
      </c>
      <c r="B7" s="252">
        <v>441</v>
      </c>
      <c r="C7" s="252">
        <v>442</v>
      </c>
      <c r="D7" s="252">
        <v>594</v>
      </c>
      <c r="E7" s="252">
        <v>71</v>
      </c>
      <c r="F7" s="253">
        <v>2</v>
      </c>
      <c r="G7" s="227"/>
      <c r="H7" s="261" t="s">
        <v>10</v>
      </c>
      <c r="I7" s="252">
        <v>75</v>
      </c>
      <c r="J7" s="252">
        <v>238</v>
      </c>
      <c r="K7" s="252">
        <v>1222</v>
      </c>
      <c r="L7" s="252">
        <v>15</v>
      </c>
      <c r="M7" s="253">
        <v>0</v>
      </c>
      <c r="N7" s="866"/>
      <c r="O7" s="261" t="s">
        <v>10</v>
      </c>
      <c r="P7" s="252">
        <v>143</v>
      </c>
      <c r="Q7" s="252">
        <v>119</v>
      </c>
      <c r="R7" s="252">
        <v>385</v>
      </c>
      <c r="S7" s="252">
        <v>461</v>
      </c>
      <c r="T7" s="253">
        <v>442</v>
      </c>
      <c r="AB7" s="226"/>
      <c r="AD7" s="228"/>
      <c r="AE7" s="228"/>
      <c r="AF7" s="228"/>
      <c r="AG7" s="228"/>
      <c r="AH7" s="228"/>
    </row>
    <row r="8" spans="1:34" s="86" customFormat="1" x14ac:dyDescent="0.25">
      <c r="A8" s="261"/>
      <c r="B8" s="259">
        <v>0.28451612903225809</v>
      </c>
      <c r="C8" s="259">
        <v>0.28516129032258064</v>
      </c>
      <c r="D8" s="259">
        <v>0.38322580645161292</v>
      </c>
      <c r="E8" s="259">
        <v>4.5806451612903226E-2</v>
      </c>
      <c r="F8" s="260">
        <v>1.2903225806451613E-3</v>
      </c>
      <c r="G8" s="229"/>
      <c r="H8" s="261"/>
      <c r="I8" s="259">
        <v>4.8387096774193547E-2</v>
      </c>
      <c r="J8" s="259">
        <v>0.15354838709677418</v>
      </c>
      <c r="K8" s="259">
        <v>0.7883870967741935</v>
      </c>
      <c r="L8" s="259">
        <v>9.6774193548387101E-3</v>
      </c>
      <c r="M8" s="260">
        <v>0</v>
      </c>
      <c r="N8" s="866"/>
      <c r="O8" s="261"/>
      <c r="P8" s="259">
        <v>9.2258064516129029E-2</v>
      </c>
      <c r="Q8" s="259">
        <v>7.677419354838709E-2</v>
      </c>
      <c r="R8" s="259">
        <v>0.24838709677419354</v>
      </c>
      <c r="S8" s="259">
        <v>0.29741935483870968</v>
      </c>
      <c r="T8" s="260">
        <v>0.28516129032258064</v>
      </c>
      <c r="AB8" s="226"/>
    </row>
    <row r="9" spans="1:34" s="86" customFormat="1" x14ac:dyDescent="0.25">
      <c r="A9" s="262" t="s">
        <v>11</v>
      </c>
      <c r="B9" s="196">
        <v>2892</v>
      </c>
      <c r="C9" s="196">
        <v>4266</v>
      </c>
      <c r="D9" s="196">
        <v>2161</v>
      </c>
      <c r="E9" s="196">
        <v>347</v>
      </c>
      <c r="F9" s="263">
        <v>14</v>
      </c>
      <c r="G9" s="227"/>
      <c r="H9" s="262" t="s">
        <v>11</v>
      </c>
      <c r="I9" s="196">
        <v>1265</v>
      </c>
      <c r="J9" s="196">
        <v>4370</v>
      </c>
      <c r="K9" s="196">
        <v>3976</v>
      </c>
      <c r="L9" s="196">
        <v>76</v>
      </c>
      <c r="M9" s="263">
        <v>1</v>
      </c>
      <c r="N9" s="866"/>
      <c r="O9" s="262" t="s">
        <v>11</v>
      </c>
      <c r="P9" s="196">
        <v>1051</v>
      </c>
      <c r="Q9" s="196">
        <v>810</v>
      </c>
      <c r="R9" s="196">
        <v>3415</v>
      </c>
      <c r="S9" s="196">
        <v>2316</v>
      </c>
      <c r="T9" s="263">
        <v>2088</v>
      </c>
      <c r="U9" s="69"/>
      <c r="AB9" s="226"/>
    </row>
    <row r="10" spans="1:34" s="86" customFormat="1" ht="15.75" thickBot="1" x14ac:dyDescent="0.3">
      <c r="A10" s="264"/>
      <c r="B10" s="265">
        <v>0.29876033057851242</v>
      </c>
      <c r="C10" s="265">
        <v>0.44070247933884299</v>
      </c>
      <c r="D10" s="265">
        <v>0.22324380165289257</v>
      </c>
      <c r="E10" s="265">
        <v>3.5847107438016529E-2</v>
      </c>
      <c r="F10" s="266">
        <v>1.4462809917355371E-3</v>
      </c>
      <c r="G10" s="229"/>
      <c r="H10" s="264"/>
      <c r="I10" s="265">
        <v>0.1305739058629232</v>
      </c>
      <c r="J10" s="265">
        <v>0.45107349298100741</v>
      </c>
      <c r="K10" s="265">
        <v>0.41040462427745666</v>
      </c>
      <c r="L10" s="265">
        <v>7.8447563996696945E-3</v>
      </c>
      <c r="M10" s="266">
        <v>1.0322047894302229E-4</v>
      </c>
      <c r="N10" s="866"/>
      <c r="O10" s="264"/>
      <c r="P10" s="265">
        <v>0.10857438016528925</v>
      </c>
      <c r="Q10" s="265">
        <v>8.3677685950413222E-2</v>
      </c>
      <c r="R10" s="265">
        <v>0.35278925619834711</v>
      </c>
      <c r="S10" s="265">
        <v>0.23925619834710743</v>
      </c>
      <c r="T10" s="266">
        <v>0.21570247933884298</v>
      </c>
      <c r="U10" s="230"/>
      <c r="AB10" s="226"/>
    </row>
    <row r="11" spans="1:34" x14ac:dyDescent="0.25">
      <c r="V11" s="18"/>
      <c r="W11" s="18"/>
      <c r="X11" s="18"/>
      <c r="Y11" s="18"/>
      <c r="Z11" s="18"/>
      <c r="AA11" s="18"/>
      <c r="AB11" s="1"/>
    </row>
    <row r="12" spans="1:34" s="299" customFormat="1" ht="16.5" thickBot="1" x14ac:dyDescent="0.3">
      <c r="A12" s="865" t="s">
        <v>512</v>
      </c>
      <c r="B12" s="865"/>
      <c r="C12" s="865"/>
      <c r="D12" s="865"/>
      <c r="E12" s="865"/>
      <c r="F12" s="865"/>
      <c r="G12" s="328"/>
      <c r="H12" s="826" t="s">
        <v>258</v>
      </c>
      <c r="I12" s="826"/>
      <c r="J12" s="826"/>
      <c r="K12" s="826"/>
      <c r="L12" s="826"/>
      <c r="M12" s="826"/>
      <c r="N12" s="329"/>
      <c r="O12" s="826" t="s">
        <v>259</v>
      </c>
      <c r="P12" s="826"/>
      <c r="Q12" s="826"/>
      <c r="R12" s="826"/>
      <c r="S12" s="826"/>
      <c r="T12" s="826"/>
      <c r="U12" s="329"/>
      <c r="V12" s="330"/>
      <c r="W12" s="331"/>
      <c r="X12" s="331"/>
      <c r="Y12" s="331"/>
      <c r="Z12" s="331"/>
      <c r="AA12" s="331"/>
      <c r="AB12" s="269"/>
    </row>
    <row r="13" spans="1:34" s="237" customFormat="1" x14ac:dyDescent="0.25">
      <c r="A13" s="257"/>
      <c r="B13" s="246" t="s">
        <v>156</v>
      </c>
      <c r="C13" s="246" t="s">
        <v>157</v>
      </c>
      <c r="D13" s="246" t="s">
        <v>158</v>
      </c>
      <c r="E13" s="246" t="s">
        <v>159</v>
      </c>
      <c r="F13" s="247" t="s">
        <v>160</v>
      </c>
      <c r="G13" s="231"/>
      <c r="H13" s="257"/>
      <c r="I13" s="246" t="s">
        <v>156</v>
      </c>
      <c r="J13" s="246" t="s">
        <v>157</v>
      </c>
      <c r="K13" s="246" t="s">
        <v>158</v>
      </c>
      <c r="L13" s="246" t="s">
        <v>159</v>
      </c>
      <c r="M13" s="247" t="s">
        <v>160</v>
      </c>
      <c r="O13" s="257"/>
      <c r="P13" s="246" t="s">
        <v>156</v>
      </c>
      <c r="Q13" s="246" t="s">
        <v>157</v>
      </c>
      <c r="R13" s="246" t="s">
        <v>158</v>
      </c>
      <c r="S13" s="246" t="s">
        <v>159</v>
      </c>
      <c r="T13" s="247" t="s">
        <v>160</v>
      </c>
      <c r="U13" s="239"/>
      <c r="V13" s="240"/>
      <c r="W13" s="240"/>
      <c r="X13" s="240"/>
      <c r="Y13" s="240"/>
      <c r="Z13" s="240"/>
      <c r="AA13" s="238"/>
    </row>
    <row r="14" spans="1:34" s="86" customFormat="1" x14ac:dyDescent="0.25">
      <c r="A14" s="258" t="s">
        <v>3</v>
      </c>
      <c r="B14" s="249">
        <v>7239</v>
      </c>
      <c r="C14" s="249">
        <v>763</v>
      </c>
      <c r="D14" s="249">
        <v>110</v>
      </c>
      <c r="E14" s="249">
        <v>5</v>
      </c>
      <c r="F14" s="250">
        <v>13</v>
      </c>
      <c r="G14" s="69"/>
      <c r="H14" s="258" t="s">
        <v>3</v>
      </c>
      <c r="I14" s="249">
        <v>1621</v>
      </c>
      <c r="J14" s="249">
        <v>3140</v>
      </c>
      <c r="K14" s="249">
        <v>893</v>
      </c>
      <c r="L14" s="249">
        <v>2368</v>
      </c>
      <c r="M14" s="250">
        <v>9</v>
      </c>
      <c r="O14" s="258" t="s">
        <v>3</v>
      </c>
      <c r="P14" s="249">
        <v>23</v>
      </c>
      <c r="Q14" s="249">
        <v>5706</v>
      </c>
      <c r="R14" s="249">
        <v>117</v>
      </c>
      <c r="S14" s="249">
        <v>883</v>
      </c>
      <c r="T14" s="250">
        <v>1401</v>
      </c>
      <c r="AA14" s="226"/>
    </row>
    <row r="15" spans="1:34" s="86" customFormat="1" x14ac:dyDescent="0.25">
      <c r="A15" s="258"/>
      <c r="B15" s="259">
        <v>0.89040590405904063</v>
      </c>
      <c r="C15" s="259">
        <v>9.3849938499384999E-2</v>
      </c>
      <c r="D15" s="259">
        <v>1.3530135301353014E-2</v>
      </c>
      <c r="E15" s="259">
        <v>6.1500615006150063E-4</v>
      </c>
      <c r="F15" s="260">
        <v>1.5990159901599016E-3</v>
      </c>
      <c r="G15" s="230"/>
      <c r="H15" s="258"/>
      <c r="I15" s="259">
        <v>0.2018428589216785</v>
      </c>
      <c r="J15" s="259">
        <v>0.39098493338314033</v>
      </c>
      <c r="K15" s="259">
        <v>0.11119412277424978</v>
      </c>
      <c r="L15" s="259">
        <v>0.29485742746855931</v>
      </c>
      <c r="M15" s="260">
        <v>1.1206574523720584E-3</v>
      </c>
      <c r="O15" s="258"/>
      <c r="P15" s="259">
        <v>2.8290282902829027E-3</v>
      </c>
      <c r="Q15" s="259">
        <v>0.70184501845018454</v>
      </c>
      <c r="R15" s="259">
        <v>1.4391143911439114E-2</v>
      </c>
      <c r="S15" s="259">
        <v>0.10861008610086101</v>
      </c>
      <c r="T15" s="260">
        <v>0.17232472324723247</v>
      </c>
    </row>
    <row r="16" spans="1:34" s="86" customFormat="1" x14ac:dyDescent="0.25">
      <c r="A16" s="261" t="s">
        <v>10</v>
      </c>
      <c r="B16" s="252">
        <v>1396</v>
      </c>
      <c r="C16" s="252">
        <v>122</v>
      </c>
      <c r="D16" s="252">
        <v>26</v>
      </c>
      <c r="E16" s="252">
        <v>1</v>
      </c>
      <c r="F16" s="253">
        <v>0</v>
      </c>
      <c r="G16" s="69"/>
      <c r="H16" s="261" t="s">
        <v>10</v>
      </c>
      <c r="I16" s="252">
        <v>293</v>
      </c>
      <c r="J16" s="252">
        <v>456</v>
      </c>
      <c r="K16" s="252">
        <v>282</v>
      </c>
      <c r="L16" s="252">
        <v>508</v>
      </c>
      <c r="M16" s="253">
        <v>0</v>
      </c>
      <c r="O16" s="261" t="s">
        <v>10</v>
      </c>
      <c r="P16" s="252">
        <v>6</v>
      </c>
      <c r="Q16" s="252">
        <v>959</v>
      </c>
      <c r="R16" s="252">
        <v>32</v>
      </c>
      <c r="S16" s="252">
        <v>206</v>
      </c>
      <c r="T16" s="253">
        <v>346</v>
      </c>
    </row>
    <row r="17" spans="1:20" s="86" customFormat="1" x14ac:dyDescent="0.25">
      <c r="A17" s="261"/>
      <c r="B17" s="259">
        <v>0.90355987055016185</v>
      </c>
      <c r="C17" s="259">
        <v>7.8964401294498388E-2</v>
      </c>
      <c r="D17" s="259">
        <v>1.6828478964401296E-2</v>
      </c>
      <c r="E17" s="259">
        <v>6.4724919093851134E-4</v>
      </c>
      <c r="F17" s="260">
        <v>0</v>
      </c>
      <c r="G17" s="232"/>
      <c r="H17" s="261"/>
      <c r="I17" s="259">
        <v>0.1903833658219623</v>
      </c>
      <c r="J17" s="259">
        <v>0.29629629629629628</v>
      </c>
      <c r="K17" s="259">
        <v>0.18323586744639375</v>
      </c>
      <c r="L17" s="259">
        <v>0.33008447043534761</v>
      </c>
      <c r="M17" s="260">
        <v>0</v>
      </c>
      <c r="O17" s="261"/>
      <c r="P17" s="259">
        <v>3.8734667527437058E-3</v>
      </c>
      <c r="Q17" s="259">
        <v>0.61910910264686891</v>
      </c>
      <c r="R17" s="259">
        <v>2.0658489347966429E-2</v>
      </c>
      <c r="S17" s="259">
        <v>0.13298902517753389</v>
      </c>
      <c r="T17" s="260">
        <v>0.22336991607488701</v>
      </c>
    </row>
    <row r="18" spans="1:20" s="86" customFormat="1" x14ac:dyDescent="0.25">
      <c r="A18" s="262" t="s">
        <v>11</v>
      </c>
      <c r="B18" s="196">
        <v>8635</v>
      </c>
      <c r="C18" s="196">
        <v>885</v>
      </c>
      <c r="D18" s="196">
        <v>136</v>
      </c>
      <c r="E18" s="196">
        <v>6</v>
      </c>
      <c r="F18" s="263">
        <v>13</v>
      </c>
      <c r="G18" s="69"/>
      <c r="H18" s="262" t="s">
        <v>11</v>
      </c>
      <c r="I18" s="196">
        <v>1914</v>
      </c>
      <c r="J18" s="196">
        <v>3596</v>
      </c>
      <c r="K18" s="196">
        <v>1175</v>
      </c>
      <c r="L18" s="196">
        <v>2876</v>
      </c>
      <c r="M18" s="263">
        <v>9</v>
      </c>
      <c r="O18" s="262" t="s">
        <v>11</v>
      </c>
      <c r="P18" s="196">
        <v>29</v>
      </c>
      <c r="Q18" s="196">
        <v>6665</v>
      </c>
      <c r="R18" s="196">
        <v>149</v>
      </c>
      <c r="S18" s="196">
        <v>1089</v>
      </c>
      <c r="T18" s="263">
        <v>1747</v>
      </c>
    </row>
    <row r="19" spans="1:20" s="86" customFormat="1" ht="15.75" thickBot="1" x14ac:dyDescent="0.3">
      <c r="A19" s="264"/>
      <c r="B19" s="265">
        <v>0.89250645994832045</v>
      </c>
      <c r="C19" s="265">
        <v>9.1472868217054262E-2</v>
      </c>
      <c r="D19" s="265">
        <v>1.4056847545219638E-2</v>
      </c>
      <c r="E19" s="265">
        <v>6.2015503875968996E-4</v>
      </c>
      <c r="F19" s="266">
        <v>1.3436692506459949E-3</v>
      </c>
      <c r="G19" s="230"/>
      <c r="H19" s="264"/>
      <c r="I19" s="265">
        <v>0.2</v>
      </c>
      <c r="J19" s="265">
        <v>0.37575757575757573</v>
      </c>
      <c r="K19" s="265">
        <v>0.12277951933124347</v>
      </c>
      <c r="L19" s="265">
        <v>0.30052246603970739</v>
      </c>
      <c r="M19" s="266">
        <v>9.4043887147335424E-4</v>
      </c>
      <c r="O19" s="264"/>
      <c r="P19" s="265">
        <v>2.9961772910424632E-3</v>
      </c>
      <c r="Q19" s="265">
        <v>0.68860419464820743</v>
      </c>
      <c r="R19" s="265">
        <v>1.5394152288459551E-2</v>
      </c>
      <c r="S19" s="265">
        <v>0.11251162310156008</v>
      </c>
      <c r="T19" s="266">
        <v>0.18049385267073045</v>
      </c>
    </row>
    <row r="20" spans="1:20" s="3" customFormat="1" x14ac:dyDescent="0.25">
      <c r="A20" s="56"/>
      <c r="B20" s="224"/>
      <c r="C20" s="224"/>
      <c r="D20" s="224"/>
      <c r="E20" s="224"/>
      <c r="F20" s="224"/>
      <c r="G20" s="225"/>
      <c r="H20" s="56"/>
      <c r="I20" s="224"/>
      <c r="J20" s="224"/>
      <c r="K20" s="224"/>
      <c r="L20" s="224"/>
      <c r="M20" s="224"/>
      <c r="O20" s="56"/>
      <c r="P20" s="224"/>
      <c r="Q20" s="224"/>
      <c r="R20" s="224"/>
      <c r="S20" s="224"/>
      <c r="T20" s="224"/>
    </row>
    <row r="21" spans="1:20" s="335" customFormat="1" ht="16.5" thickBot="1" x14ac:dyDescent="0.3">
      <c r="A21" s="864" t="s">
        <v>257</v>
      </c>
      <c r="B21" s="864"/>
      <c r="C21" s="864"/>
      <c r="D21" s="864"/>
      <c r="E21" s="864"/>
      <c r="F21" s="864"/>
      <c r="G21" s="332"/>
      <c r="H21" s="333"/>
      <c r="I21" s="334"/>
      <c r="J21" s="334"/>
      <c r="K21" s="334"/>
      <c r="L21" s="334"/>
      <c r="M21" s="334"/>
      <c r="O21" s="333"/>
      <c r="P21" s="334"/>
      <c r="Q21" s="334"/>
      <c r="R21" s="334"/>
      <c r="S21" s="334"/>
      <c r="T21" s="334"/>
    </row>
    <row r="22" spans="1:20" s="244" customFormat="1" x14ac:dyDescent="0.25">
      <c r="A22" s="257"/>
      <c r="B22" s="246" t="s">
        <v>156</v>
      </c>
      <c r="C22" s="246" t="s">
        <v>157</v>
      </c>
      <c r="D22" s="246" t="s">
        <v>158</v>
      </c>
      <c r="E22" s="246" t="s">
        <v>159</v>
      </c>
      <c r="F22" s="247" t="s">
        <v>160</v>
      </c>
      <c r="G22" s="241"/>
      <c r="H22" s="242"/>
      <c r="I22" s="243"/>
      <c r="J22" s="243"/>
      <c r="K22" s="243"/>
      <c r="L22" s="243"/>
      <c r="M22" s="243"/>
      <c r="O22" s="242"/>
      <c r="P22" s="243"/>
      <c r="Q22" s="243"/>
      <c r="R22" s="243"/>
      <c r="S22" s="243"/>
      <c r="T22" s="243"/>
    </row>
    <row r="23" spans="1:20" s="197" customFormat="1" x14ac:dyDescent="0.25">
      <c r="A23" s="258" t="s">
        <v>3</v>
      </c>
      <c r="B23" s="249">
        <v>6215</v>
      </c>
      <c r="C23" s="249">
        <v>616</v>
      </c>
      <c r="D23" s="249">
        <v>80</v>
      </c>
      <c r="E23" s="249">
        <v>26</v>
      </c>
      <c r="F23" s="250">
        <v>1202</v>
      </c>
      <c r="G23" s="233"/>
      <c r="H23" s="234"/>
      <c r="I23" s="235"/>
      <c r="J23" s="235"/>
      <c r="K23" s="235"/>
      <c r="L23" s="235"/>
      <c r="M23" s="235"/>
      <c r="O23" s="234"/>
      <c r="P23" s="235"/>
      <c r="Q23" s="235"/>
      <c r="R23" s="235"/>
      <c r="S23" s="235"/>
      <c r="T23" s="235"/>
    </row>
    <row r="24" spans="1:20" s="197" customFormat="1" x14ac:dyDescent="0.25">
      <c r="A24" s="258"/>
      <c r="B24" s="259">
        <v>0.76360732276692467</v>
      </c>
      <c r="C24" s="259">
        <v>7.5684973583978382E-2</v>
      </c>
      <c r="D24" s="259">
        <v>9.8292173485686196E-3</v>
      </c>
      <c r="E24" s="259">
        <v>3.1944956382848016E-3</v>
      </c>
      <c r="F24" s="260">
        <v>0.14768399066224353</v>
      </c>
      <c r="G24" s="233"/>
      <c r="H24" s="234"/>
      <c r="I24" s="235"/>
      <c r="J24" s="235"/>
      <c r="K24" s="235"/>
      <c r="L24" s="235"/>
      <c r="M24" s="235"/>
      <c r="O24" s="234"/>
      <c r="P24" s="235"/>
      <c r="Q24" s="235"/>
      <c r="R24" s="235"/>
      <c r="S24" s="235"/>
      <c r="T24" s="235"/>
    </row>
    <row r="25" spans="1:20" s="197" customFormat="1" x14ac:dyDescent="0.25">
      <c r="A25" s="261" t="s">
        <v>10</v>
      </c>
      <c r="B25" s="252">
        <v>1402</v>
      </c>
      <c r="C25" s="252">
        <v>101</v>
      </c>
      <c r="D25" s="252">
        <v>20</v>
      </c>
      <c r="E25" s="252">
        <v>0</v>
      </c>
      <c r="F25" s="253">
        <v>27</v>
      </c>
      <c r="G25" s="233"/>
      <c r="H25" s="234"/>
      <c r="I25" s="235"/>
      <c r="J25" s="235"/>
      <c r="K25" s="235"/>
      <c r="L25" s="235"/>
      <c r="M25" s="235"/>
      <c r="O25" s="234"/>
      <c r="P25" s="235"/>
      <c r="Q25" s="235"/>
      <c r="R25" s="235"/>
      <c r="S25" s="235"/>
      <c r="T25" s="235"/>
    </row>
    <row r="26" spans="1:20" s="197" customFormat="1" x14ac:dyDescent="0.25">
      <c r="A26" s="261"/>
      <c r="B26" s="259">
        <v>0.90451612903225809</v>
      </c>
      <c r="C26" s="259">
        <v>6.5161290322580639E-2</v>
      </c>
      <c r="D26" s="259">
        <v>1.2903225806451613E-2</v>
      </c>
      <c r="E26" s="259">
        <v>0</v>
      </c>
      <c r="F26" s="260">
        <v>1.7419354838709676E-2</v>
      </c>
      <c r="G26" s="233"/>
      <c r="H26" s="234"/>
      <c r="I26" s="235"/>
      <c r="J26" s="235"/>
      <c r="K26" s="235"/>
      <c r="L26" s="235"/>
      <c r="M26" s="235"/>
      <c r="O26" s="234"/>
      <c r="P26" s="235"/>
      <c r="Q26" s="235"/>
      <c r="R26" s="235"/>
      <c r="S26" s="235"/>
      <c r="T26" s="235"/>
    </row>
    <row r="27" spans="1:20" s="197" customFormat="1" x14ac:dyDescent="0.25">
      <c r="A27" s="262" t="s">
        <v>11</v>
      </c>
      <c r="B27" s="196">
        <v>7617</v>
      </c>
      <c r="C27" s="196">
        <v>717</v>
      </c>
      <c r="D27" s="196">
        <v>100</v>
      </c>
      <c r="E27" s="196">
        <v>26</v>
      </c>
      <c r="F27" s="263">
        <v>1229</v>
      </c>
      <c r="G27" s="233"/>
      <c r="H27" s="234"/>
      <c r="I27" s="235"/>
      <c r="J27" s="235"/>
      <c r="K27" s="235"/>
      <c r="L27" s="235"/>
      <c r="M27" s="235"/>
      <c r="O27" s="234"/>
      <c r="P27" s="235"/>
      <c r="Q27" s="235"/>
      <c r="R27" s="235"/>
      <c r="S27" s="235"/>
      <c r="T27" s="235"/>
    </row>
    <row r="28" spans="1:20" s="197" customFormat="1" ht="15.75" thickBot="1" x14ac:dyDescent="0.3">
      <c r="A28" s="264"/>
      <c r="B28" s="265">
        <v>0.78614924140778197</v>
      </c>
      <c r="C28" s="265">
        <v>7.4001444937558059E-2</v>
      </c>
      <c r="D28" s="265">
        <v>1.0320982557539478E-2</v>
      </c>
      <c r="E28" s="265">
        <v>2.6834554649602643E-3</v>
      </c>
      <c r="F28" s="266">
        <v>0.12684487563216018</v>
      </c>
    </row>
    <row r="29" spans="1:20" s="3" customFormat="1" x14ac:dyDescent="0.25"/>
    <row r="30" spans="1:20" s="299" customFormat="1" ht="16.5" thickBot="1" x14ac:dyDescent="0.3">
      <c r="A30" s="826" t="s">
        <v>426</v>
      </c>
      <c r="B30" s="826"/>
      <c r="C30" s="826"/>
      <c r="D30" s="826"/>
      <c r="E30" s="826"/>
      <c r="F30" s="826"/>
      <c r="G30" s="826"/>
      <c r="H30" s="826"/>
      <c r="I30" s="826"/>
      <c r="J30" s="826"/>
      <c r="K30" s="826"/>
      <c r="L30" s="826"/>
      <c r="M30" s="329"/>
      <c r="N30" s="329"/>
    </row>
    <row r="31" spans="1:20" x14ac:dyDescent="0.25">
      <c r="A31" s="245"/>
      <c r="B31" s="272" t="s">
        <v>482</v>
      </c>
      <c r="C31" s="246" t="s">
        <v>163</v>
      </c>
      <c r="D31" s="246" t="s">
        <v>164</v>
      </c>
      <c r="E31" s="246" t="s">
        <v>165</v>
      </c>
      <c r="F31" s="246" t="s">
        <v>166</v>
      </c>
      <c r="G31" s="246" t="s">
        <v>167</v>
      </c>
      <c r="H31" s="246" t="s">
        <v>168</v>
      </c>
      <c r="I31" s="246" t="s">
        <v>169</v>
      </c>
      <c r="J31" s="246" t="s">
        <v>170</v>
      </c>
      <c r="K31" s="246" t="s">
        <v>171</v>
      </c>
      <c r="L31" s="246" t="s">
        <v>172</v>
      </c>
      <c r="M31" s="247" t="s">
        <v>173</v>
      </c>
    </row>
    <row r="32" spans="1:20" x14ac:dyDescent="0.25">
      <c r="A32" s="248" t="s">
        <v>3</v>
      </c>
      <c r="B32" s="590">
        <v>22</v>
      </c>
      <c r="C32" s="249">
        <v>0</v>
      </c>
      <c r="D32" s="249">
        <v>48</v>
      </c>
      <c r="E32" s="249">
        <v>129</v>
      </c>
      <c r="F32" s="249">
        <v>387</v>
      </c>
      <c r="G32" s="249">
        <v>891</v>
      </c>
      <c r="H32" s="249">
        <v>1671</v>
      </c>
      <c r="I32" s="249">
        <v>2047</v>
      </c>
      <c r="J32" s="249">
        <v>1771</v>
      </c>
      <c r="K32" s="249">
        <v>1010</v>
      </c>
      <c r="L32" s="249">
        <v>148</v>
      </c>
      <c r="M32" s="250">
        <v>2</v>
      </c>
    </row>
    <row r="33" spans="1:13" x14ac:dyDescent="0.25">
      <c r="A33" s="251" t="s">
        <v>10</v>
      </c>
      <c r="B33" s="469">
        <v>0</v>
      </c>
      <c r="C33" s="252">
        <v>0</v>
      </c>
      <c r="D33" s="252">
        <v>0</v>
      </c>
      <c r="E33" s="252">
        <v>7</v>
      </c>
      <c r="F33" s="252">
        <v>24</v>
      </c>
      <c r="G33" s="252">
        <v>91</v>
      </c>
      <c r="H33" s="252">
        <v>301</v>
      </c>
      <c r="I33" s="252">
        <v>448</v>
      </c>
      <c r="J33" s="252">
        <v>444</v>
      </c>
      <c r="K33" s="252">
        <v>229</v>
      </c>
      <c r="L33" s="252">
        <v>6</v>
      </c>
      <c r="M33" s="253">
        <v>0</v>
      </c>
    </row>
    <row r="34" spans="1:13" ht="15.75" thickBot="1" x14ac:dyDescent="0.3">
      <c r="A34" s="254" t="s">
        <v>11</v>
      </c>
      <c r="B34" s="186">
        <v>22</v>
      </c>
      <c r="C34" s="186">
        <v>0</v>
      </c>
      <c r="D34" s="186">
        <v>48</v>
      </c>
      <c r="E34" s="186">
        <v>136</v>
      </c>
      <c r="F34" s="186">
        <v>411</v>
      </c>
      <c r="G34" s="186">
        <v>982</v>
      </c>
      <c r="H34" s="186">
        <v>1972</v>
      </c>
      <c r="I34" s="186">
        <v>2495</v>
      </c>
      <c r="J34" s="186">
        <v>2215</v>
      </c>
      <c r="K34" s="186">
        <v>1239</v>
      </c>
      <c r="L34" s="186">
        <v>154</v>
      </c>
      <c r="M34" s="195">
        <v>2</v>
      </c>
    </row>
    <row r="35" spans="1:13" x14ac:dyDescent="0.25">
      <c r="A35" s="41" t="s">
        <v>425</v>
      </c>
      <c r="B35" s="41"/>
      <c r="C35" s="41"/>
      <c r="D35" s="41"/>
      <c r="E35" s="41"/>
    </row>
  </sheetData>
  <mergeCells count="12">
    <mergeCell ref="A1:T1"/>
    <mergeCell ref="A21:F21"/>
    <mergeCell ref="H12:M12"/>
    <mergeCell ref="O12:T12"/>
    <mergeCell ref="A30:L30"/>
    <mergeCell ref="A12:F12"/>
    <mergeCell ref="N5:N6"/>
    <mergeCell ref="N7:N8"/>
    <mergeCell ref="N9:N10"/>
    <mergeCell ref="A3:F3"/>
    <mergeCell ref="H3:M3"/>
    <mergeCell ref="O3:T3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R60"/>
  <sheetViews>
    <sheetView workbookViewId="0">
      <selection activeCell="M32" sqref="M32"/>
    </sheetView>
  </sheetViews>
  <sheetFormatPr defaultRowHeight="15" x14ac:dyDescent="0.25"/>
  <cols>
    <col min="1" max="1" width="30.140625" bestFit="1" customWidth="1"/>
    <col min="2" max="6" width="7.7109375" customWidth="1"/>
    <col min="7" max="8" width="7.7109375" style="72" customWidth="1"/>
    <col min="9" max="9" width="8.42578125" customWidth="1"/>
    <col min="10" max="10" width="12.42578125" bestFit="1" customWidth="1"/>
    <col min="11" max="15" width="19" style="323" customWidth="1"/>
    <col min="16" max="20" width="9.140625" customWidth="1"/>
  </cols>
  <sheetData>
    <row r="1" spans="1:18" ht="18" customHeight="1" x14ac:dyDescent="0.35">
      <c r="A1" s="825" t="s">
        <v>463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99"/>
      <c r="Q1" s="99"/>
      <c r="R1" s="99"/>
    </row>
    <row r="2" spans="1:18" ht="15" customHeight="1" thickBot="1" x14ac:dyDescent="0.35">
      <c r="A2" s="867" t="s">
        <v>550</v>
      </c>
      <c r="B2" s="867"/>
      <c r="C2" s="867"/>
      <c r="D2" s="867"/>
      <c r="E2" s="867"/>
      <c r="F2" s="867"/>
      <c r="G2" s="867"/>
      <c r="H2" s="605"/>
      <c r="I2" s="270" t="s">
        <v>427</v>
      </c>
      <c r="J2" s="826" t="s">
        <v>551</v>
      </c>
      <c r="K2" s="826"/>
      <c r="L2" s="826"/>
      <c r="M2" s="826"/>
      <c r="N2" s="826"/>
      <c r="O2" s="826"/>
    </row>
    <row r="3" spans="1:18" x14ac:dyDescent="0.25">
      <c r="A3" s="300"/>
      <c r="B3" s="802" t="s">
        <v>121</v>
      </c>
      <c r="C3" s="802" t="s">
        <v>428</v>
      </c>
      <c r="D3" s="802">
        <v>2015</v>
      </c>
      <c r="E3" s="802">
        <v>2016</v>
      </c>
      <c r="F3" s="803">
        <v>2017</v>
      </c>
      <c r="G3" s="803">
        <v>2018</v>
      </c>
      <c r="H3" s="804" t="s">
        <v>600</v>
      </c>
      <c r="J3" s="326"/>
      <c r="K3" s="301"/>
      <c r="L3" s="301" t="s">
        <v>274</v>
      </c>
      <c r="M3" s="301" t="s">
        <v>275</v>
      </c>
      <c r="N3" s="301" t="s">
        <v>106</v>
      </c>
      <c r="O3" s="302" t="s">
        <v>11</v>
      </c>
    </row>
    <row r="4" spans="1:18" ht="15" customHeight="1" x14ac:dyDescent="0.25">
      <c r="A4" s="279" t="s">
        <v>408</v>
      </c>
      <c r="B4" s="82">
        <v>3806</v>
      </c>
      <c r="C4" s="82">
        <v>3220</v>
      </c>
      <c r="D4" s="82">
        <v>2658</v>
      </c>
      <c r="E4" s="82">
        <v>3084</v>
      </c>
      <c r="F4" s="82">
        <v>2557</v>
      </c>
      <c r="G4" s="82">
        <v>3438</v>
      </c>
      <c r="H4" s="303">
        <v>4291</v>
      </c>
      <c r="J4" s="871" t="s">
        <v>40</v>
      </c>
      <c r="K4" s="103" t="s">
        <v>276</v>
      </c>
      <c r="L4" s="103">
        <v>342</v>
      </c>
      <c r="M4" s="103">
        <v>60</v>
      </c>
      <c r="N4" s="103">
        <v>3</v>
      </c>
      <c r="O4" s="318">
        <f>SUM(L4:N4)</f>
        <v>405</v>
      </c>
    </row>
    <row r="5" spans="1:18" x14ac:dyDescent="0.25">
      <c r="A5" s="280" t="s">
        <v>409</v>
      </c>
      <c r="B5" s="24">
        <v>5140</v>
      </c>
      <c r="C5" s="24">
        <v>5020</v>
      </c>
      <c r="D5" s="24">
        <v>5278</v>
      </c>
      <c r="E5" s="24">
        <v>5229</v>
      </c>
      <c r="F5" s="24">
        <v>4793</v>
      </c>
      <c r="G5" s="24">
        <v>5331</v>
      </c>
      <c r="H5" s="194">
        <v>4278</v>
      </c>
      <c r="J5" s="871"/>
      <c r="K5" s="606" t="s">
        <v>21</v>
      </c>
      <c r="L5" s="606">
        <v>195</v>
      </c>
      <c r="M5" s="606">
        <v>25</v>
      </c>
      <c r="N5" s="606">
        <v>7</v>
      </c>
      <c r="O5" s="607">
        <f t="shared" ref="O5:O34" si="0">SUM(L5:N5)</f>
        <v>227</v>
      </c>
    </row>
    <row r="6" spans="1:18" x14ac:dyDescent="0.25">
      <c r="A6" s="279" t="s">
        <v>407</v>
      </c>
      <c r="B6" s="82">
        <v>163</v>
      </c>
      <c r="C6" s="82">
        <v>162</v>
      </c>
      <c r="D6" s="82">
        <v>146</v>
      </c>
      <c r="E6" s="82">
        <v>170</v>
      </c>
      <c r="F6" s="82">
        <v>146</v>
      </c>
      <c r="G6" s="82">
        <v>124</v>
      </c>
      <c r="H6" s="303">
        <v>133</v>
      </c>
      <c r="J6" s="871"/>
      <c r="K6" s="103" t="s">
        <v>277</v>
      </c>
      <c r="L6" s="103">
        <v>126</v>
      </c>
      <c r="M6" s="103">
        <v>8</v>
      </c>
      <c r="N6" s="103"/>
      <c r="O6" s="318">
        <f t="shared" si="0"/>
        <v>134</v>
      </c>
    </row>
    <row r="7" spans="1:18" ht="15.75" thickBot="1" x14ac:dyDescent="0.3">
      <c r="A7" s="304" t="s">
        <v>275</v>
      </c>
      <c r="B7" s="305">
        <v>1397</v>
      </c>
      <c r="C7" s="305">
        <v>1510</v>
      </c>
      <c r="D7" s="305">
        <v>1579</v>
      </c>
      <c r="E7" s="305">
        <v>1361</v>
      </c>
      <c r="F7" s="801">
        <v>1191</v>
      </c>
      <c r="G7" s="801">
        <v>1054</v>
      </c>
      <c r="H7" s="306">
        <v>1195</v>
      </c>
      <c r="J7" s="871"/>
      <c r="K7" s="606" t="s">
        <v>278</v>
      </c>
      <c r="L7" s="606">
        <v>180</v>
      </c>
      <c r="M7" s="606">
        <v>45</v>
      </c>
      <c r="N7" s="606">
        <v>5</v>
      </c>
      <c r="O7" s="607">
        <f t="shared" si="0"/>
        <v>230</v>
      </c>
    </row>
    <row r="8" spans="1:18" ht="16.5" thickTop="1" thickBot="1" x14ac:dyDescent="0.3">
      <c r="A8" s="307" t="s">
        <v>462</v>
      </c>
      <c r="B8" s="255">
        <v>10506</v>
      </c>
      <c r="C8" s="255">
        <v>9912</v>
      </c>
      <c r="D8" s="255">
        <v>9661</v>
      </c>
      <c r="E8" s="255">
        <v>9844</v>
      </c>
      <c r="F8" s="255">
        <v>8687</v>
      </c>
      <c r="G8" s="255">
        <v>9947</v>
      </c>
      <c r="H8" s="308">
        <f t="shared" ref="C8:H8" si="1">SUM(H4:H7)</f>
        <v>9897</v>
      </c>
      <c r="J8" s="871"/>
      <c r="K8" s="103" t="s">
        <v>23</v>
      </c>
      <c r="L8" s="103">
        <v>105</v>
      </c>
      <c r="M8" s="103">
        <v>20</v>
      </c>
      <c r="N8" s="103">
        <v>1</v>
      </c>
      <c r="O8" s="318">
        <f t="shared" si="0"/>
        <v>126</v>
      </c>
    </row>
    <row r="9" spans="1:18" x14ac:dyDescent="0.25">
      <c r="A9" s="55"/>
      <c r="B9" s="57"/>
      <c r="C9" s="56"/>
      <c r="D9" s="56"/>
      <c r="E9" s="56"/>
      <c r="F9" s="56"/>
      <c r="G9" s="56"/>
      <c r="H9" s="56"/>
      <c r="J9" s="871"/>
      <c r="K9" s="606" t="s">
        <v>22</v>
      </c>
      <c r="L9" s="606">
        <v>69</v>
      </c>
      <c r="M9" s="606">
        <v>17</v>
      </c>
      <c r="N9" s="606"/>
      <c r="O9" s="607">
        <f t="shared" si="0"/>
        <v>86</v>
      </c>
    </row>
    <row r="10" spans="1:18" ht="16.5" thickBot="1" x14ac:dyDescent="0.3">
      <c r="A10" s="826" t="s">
        <v>549</v>
      </c>
      <c r="B10" s="826"/>
      <c r="C10" s="826"/>
      <c r="D10" s="826"/>
      <c r="J10" s="871"/>
      <c r="K10" s="103" t="s">
        <v>294</v>
      </c>
      <c r="L10" s="103">
        <v>95</v>
      </c>
      <c r="M10" s="103">
        <v>20</v>
      </c>
      <c r="N10" s="103">
        <v>3</v>
      </c>
      <c r="O10" s="318">
        <f t="shared" si="0"/>
        <v>118</v>
      </c>
    </row>
    <row r="11" spans="1:18" x14ac:dyDescent="0.25">
      <c r="A11" s="294" t="s">
        <v>270</v>
      </c>
      <c r="B11" s="310" t="s">
        <v>3</v>
      </c>
      <c r="C11" s="309" t="s">
        <v>10</v>
      </c>
      <c r="D11" s="311" t="s">
        <v>460</v>
      </c>
      <c r="J11" s="871"/>
      <c r="K11" s="89" t="s">
        <v>295</v>
      </c>
      <c r="L11" s="89">
        <v>390</v>
      </c>
      <c r="M11" s="89">
        <v>37</v>
      </c>
      <c r="N11" s="89">
        <v>14</v>
      </c>
      <c r="O11" s="275">
        <f t="shared" si="0"/>
        <v>441</v>
      </c>
    </row>
    <row r="12" spans="1:18" x14ac:dyDescent="0.25">
      <c r="A12" s="279" t="s">
        <v>260</v>
      </c>
      <c r="B12" s="82">
        <v>3529</v>
      </c>
      <c r="C12" s="82">
        <v>762</v>
      </c>
      <c r="D12" s="192">
        <f>SUM(B12:C12)</f>
        <v>4291</v>
      </c>
      <c r="J12" s="871"/>
      <c r="K12" s="103" t="s">
        <v>26</v>
      </c>
      <c r="L12" s="103">
        <v>261</v>
      </c>
      <c r="M12" s="103">
        <v>25</v>
      </c>
      <c r="N12" s="103">
        <v>2</v>
      </c>
      <c r="O12" s="318">
        <f t="shared" si="0"/>
        <v>288</v>
      </c>
    </row>
    <row r="13" spans="1:18" x14ac:dyDescent="0.25">
      <c r="A13" s="280" t="s">
        <v>261</v>
      </c>
      <c r="B13" s="24">
        <v>2181</v>
      </c>
      <c r="C13" s="24">
        <v>286</v>
      </c>
      <c r="D13" s="194">
        <f t="shared" ref="D13:D24" si="2">SUM(B13:C13)</f>
        <v>2467</v>
      </c>
      <c r="J13" s="871"/>
      <c r="K13" s="89" t="s">
        <v>279</v>
      </c>
      <c r="L13" s="89">
        <v>264</v>
      </c>
      <c r="M13" s="89">
        <v>77</v>
      </c>
      <c r="N13" s="89">
        <v>20</v>
      </c>
      <c r="O13" s="275">
        <f t="shared" si="0"/>
        <v>361</v>
      </c>
    </row>
    <row r="14" spans="1:18" x14ac:dyDescent="0.25">
      <c r="A14" s="279" t="s">
        <v>262</v>
      </c>
      <c r="B14" s="82">
        <v>769</v>
      </c>
      <c r="C14" s="82">
        <v>119</v>
      </c>
      <c r="D14" s="192">
        <f t="shared" si="2"/>
        <v>888</v>
      </c>
      <c r="J14" s="871"/>
      <c r="K14" s="103" t="s">
        <v>280</v>
      </c>
      <c r="L14" s="103">
        <v>618</v>
      </c>
      <c r="M14" s="103">
        <v>85</v>
      </c>
      <c r="N14" s="103">
        <v>8</v>
      </c>
      <c r="O14" s="318">
        <f t="shared" si="0"/>
        <v>711</v>
      </c>
    </row>
    <row r="15" spans="1:18" x14ac:dyDescent="0.25">
      <c r="A15" s="280" t="s">
        <v>263</v>
      </c>
      <c r="B15" s="24">
        <v>694</v>
      </c>
      <c r="C15" s="24">
        <v>229</v>
      </c>
      <c r="D15" s="194">
        <f t="shared" si="2"/>
        <v>923</v>
      </c>
      <c r="J15" s="871"/>
      <c r="K15" s="89" t="s">
        <v>281</v>
      </c>
      <c r="L15" s="89">
        <v>370</v>
      </c>
      <c r="M15" s="89">
        <v>81</v>
      </c>
      <c r="N15" s="89">
        <v>1</v>
      </c>
      <c r="O15" s="275">
        <f t="shared" si="0"/>
        <v>452</v>
      </c>
    </row>
    <row r="16" spans="1:18" x14ac:dyDescent="0.25">
      <c r="A16" s="279" t="s">
        <v>264</v>
      </c>
      <c r="B16" s="82">
        <v>939</v>
      </c>
      <c r="C16" s="82">
        <v>111</v>
      </c>
      <c r="D16" s="192">
        <f t="shared" si="2"/>
        <v>1050</v>
      </c>
      <c r="J16" s="871"/>
      <c r="K16" s="103" t="s">
        <v>28</v>
      </c>
      <c r="L16" s="103">
        <v>398</v>
      </c>
      <c r="M16" s="103">
        <v>68</v>
      </c>
      <c r="N16" s="103">
        <v>11</v>
      </c>
      <c r="O16" s="318">
        <f t="shared" si="0"/>
        <v>477</v>
      </c>
    </row>
    <row r="17" spans="1:15" x14ac:dyDescent="0.25">
      <c r="A17" s="280" t="s">
        <v>265</v>
      </c>
      <c r="B17" s="24">
        <v>5</v>
      </c>
      <c r="C17" s="24">
        <v>0</v>
      </c>
      <c r="D17" s="194">
        <f t="shared" si="2"/>
        <v>5</v>
      </c>
      <c r="J17" s="871"/>
      <c r="K17" s="89" t="s">
        <v>30</v>
      </c>
      <c r="L17" s="89">
        <v>192</v>
      </c>
      <c r="M17" s="89">
        <v>30</v>
      </c>
      <c r="N17" s="89">
        <v>2</v>
      </c>
      <c r="O17" s="275">
        <f t="shared" si="0"/>
        <v>224</v>
      </c>
    </row>
    <row r="18" spans="1:15" x14ac:dyDescent="0.25">
      <c r="A18" s="279" t="s">
        <v>266</v>
      </c>
      <c r="B18" s="82">
        <v>95</v>
      </c>
      <c r="C18" s="82">
        <v>15</v>
      </c>
      <c r="D18" s="192">
        <f t="shared" si="2"/>
        <v>110</v>
      </c>
      <c r="J18" s="871"/>
      <c r="K18" s="103" t="s">
        <v>29</v>
      </c>
      <c r="L18" s="103">
        <v>465</v>
      </c>
      <c r="M18" s="103">
        <v>43</v>
      </c>
      <c r="N18" s="103">
        <v>4</v>
      </c>
      <c r="O18" s="318">
        <f t="shared" si="0"/>
        <v>512</v>
      </c>
    </row>
    <row r="19" spans="1:15" x14ac:dyDescent="0.25">
      <c r="A19" s="280" t="s">
        <v>267</v>
      </c>
      <c r="B19" s="24">
        <v>24</v>
      </c>
      <c r="C19" s="24">
        <v>6</v>
      </c>
      <c r="D19" s="194">
        <f t="shared" si="2"/>
        <v>30</v>
      </c>
      <c r="J19" s="871"/>
      <c r="K19" s="89" t="s">
        <v>31</v>
      </c>
      <c r="L19" s="89">
        <v>144</v>
      </c>
      <c r="M19" s="89">
        <v>30</v>
      </c>
      <c r="N19" s="89"/>
      <c r="O19" s="275">
        <f t="shared" si="0"/>
        <v>174</v>
      </c>
    </row>
    <row r="20" spans="1:15" x14ac:dyDescent="0.25">
      <c r="A20" s="279" t="s">
        <v>177</v>
      </c>
      <c r="B20" s="82">
        <v>30</v>
      </c>
      <c r="C20" s="82">
        <v>3</v>
      </c>
      <c r="D20" s="192">
        <f t="shared" si="2"/>
        <v>33</v>
      </c>
      <c r="J20" s="871"/>
      <c r="K20" s="103" t="s">
        <v>32</v>
      </c>
      <c r="L20" s="103">
        <v>64</v>
      </c>
      <c r="M20" s="103">
        <v>18</v>
      </c>
      <c r="N20" s="103"/>
      <c r="O20" s="318">
        <f t="shared" si="0"/>
        <v>82</v>
      </c>
    </row>
    <row r="21" spans="1:15" x14ac:dyDescent="0.25">
      <c r="A21" s="280" t="s">
        <v>178</v>
      </c>
      <c r="B21" s="24">
        <v>30</v>
      </c>
      <c r="C21" s="24">
        <v>6</v>
      </c>
      <c r="D21" s="194">
        <f t="shared" si="2"/>
        <v>36</v>
      </c>
      <c r="J21" s="871"/>
      <c r="K21" s="89" t="s">
        <v>282</v>
      </c>
      <c r="L21" s="89">
        <v>172</v>
      </c>
      <c r="M21" s="89">
        <v>21</v>
      </c>
      <c r="N21" s="89"/>
      <c r="O21" s="275">
        <f t="shared" si="0"/>
        <v>193</v>
      </c>
    </row>
    <row r="22" spans="1:15" x14ac:dyDescent="0.25">
      <c r="A22" s="279" t="s">
        <v>268</v>
      </c>
      <c r="B22" s="82">
        <v>58</v>
      </c>
      <c r="C22" s="82">
        <v>6</v>
      </c>
      <c r="D22" s="192">
        <f t="shared" si="2"/>
        <v>64</v>
      </c>
      <c r="J22" s="871"/>
      <c r="K22" s="103" t="s">
        <v>33</v>
      </c>
      <c r="L22" s="103">
        <v>725</v>
      </c>
      <c r="M22" s="103">
        <v>160</v>
      </c>
      <c r="N22" s="103">
        <v>11</v>
      </c>
      <c r="O22" s="318">
        <f t="shared" si="0"/>
        <v>896</v>
      </c>
    </row>
    <row r="23" spans="1:15" x14ac:dyDescent="0.25">
      <c r="A23" s="280" t="s">
        <v>269</v>
      </c>
      <c r="B23" s="24">
        <v>0</v>
      </c>
      <c r="C23" s="24">
        <v>0</v>
      </c>
      <c r="D23" s="194">
        <f t="shared" si="2"/>
        <v>0</v>
      </c>
      <c r="J23" s="871"/>
      <c r="K23" s="89" t="s">
        <v>34</v>
      </c>
      <c r="L23" s="89">
        <v>265</v>
      </c>
      <c r="M23" s="89">
        <v>32</v>
      </c>
      <c r="N23" s="89">
        <v>3</v>
      </c>
      <c r="O23" s="275">
        <f t="shared" si="0"/>
        <v>300</v>
      </c>
    </row>
    <row r="24" spans="1:15" ht="15.75" thickBot="1" x14ac:dyDescent="0.3">
      <c r="A24" s="279" t="s">
        <v>433</v>
      </c>
      <c r="B24" s="82">
        <v>0</v>
      </c>
      <c r="C24" s="82">
        <v>0</v>
      </c>
      <c r="D24" s="192">
        <f t="shared" si="2"/>
        <v>0</v>
      </c>
      <c r="J24" s="872"/>
      <c r="K24" s="255" t="s">
        <v>9</v>
      </c>
      <c r="L24" s="255">
        <f>SUM(L4:L23)</f>
        <v>5440</v>
      </c>
      <c r="M24" s="255">
        <f t="shared" ref="M24:N24" si="3">SUM(M4:M23)</f>
        <v>902</v>
      </c>
      <c r="N24" s="255">
        <f t="shared" si="3"/>
        <v>95</v>
      </c>
      <c r="O24" s="255">
        <f>SUM(O4:O23)</f>
        <v>6437</v>
      </c>
    </row>
    <row r="25" spans="1:15" ht="15" customHeight="1" thickTop="1" thickBot="1" x14ac:dyDescent="0.3">
      <c r="A25" s="281" t="s">
        <v>11</v>
      </c>
      <c r="B25" s="312">
        <f t="shared" ref="B25:C25" si="4">SUM(B12:B24)</f>
        <v>8354</v>
      </c>
      <c r="C25" s="312">
        <f t="shared" si="4"/>
        <v>1543</v>
      </c>
      <c r="D25" s="313">
        <f>SUM(D12:D24)</f>
        <v>9897</v>
      </c>
      <c r="J25" s="873" t="s">
        <v>101</v>
      </c>
      <c r="K25" s="105" t="s">
        <v>283</v>
      </c>
      <c r="L25" s="105">
        <v>235</v>
      </c>
      <c r="M25" s="105">
        <v>35</v>
      </c>
      <c r="N25" s="105">
        <v>13</v>
      </c>
      <c r="O25" s="324">
        <f t="shared" si="0"/>
        <v>283</v>
      </c>
    </row>
    <row r="26" spans="1:15" x14ac:dyDescent="0.25">
      <c r="A26" s="315"/>
      <c r="B26" s="316"/>
      <c r="C26" s="316"/>
      <c r="D26" s="316"/>
      <c r="E26" s="24"/>
      <c r="J26" s="874"/>
      <c r="K26" s="89" t="s">
        <v>284</v>
      </c>
      <c r="L26" s="89">
        <v>634</v>
      </c>
      <c r="M26" s="89">
        <v>152</v>
      </c>
      <c r="N26" s="89">
        <v>4</v>
      </c>
      <c r="O26" s="275">
        <f t="shared" si="0"/>
        <v>790</v>
      </c>
    </row>
    <row r="27" spans="1:15" ht="16.5" thickBot="1" x14ac:dyDescent="0.3">
      <c r="A27" s="868" t="s">
        <v>558</v>
      </c>
      <c r="B27" s="868"/>
      <c r="C27" s="868"/>
      <c r="D27" s="868"/>
      <c r="E27" s="24"/>
      <c r="J27" s="874"/>
      <c r="K27" s="106" t="s">
        <v>285</v>
      </c>
      <c r="L27" s="106">
        <v>331</v>
      </c>
      <c r="M27" s="106">
        <v>40</v>
      </c>
      <c r="N27" s="106">
        <v>7</v>
      </c>
      <c r="O27" s="319">
        <f t="shared" si="0"/>
        <v>378</v>
      </c>
    </row>
    <row r="28" spans="1:15" ht="15.75" thickBot="1" x14ac:dyDescent="0.3">
      <c r="A28" s="314"/>
      <c r="B28" s="310" t="s">
        <v>3</v>
      </c>
      <c r="C28" s="309" t="s">
        <v>10</v>
      </c>
      <c r="D28" s="311" t="s">
        <v>460</v>
      </c>
      <c r="E28" s="18"/>
      <c r="J28" s="875"/>
      <c r="K28" s="255" t="s">
        <v>9</v>
      </c>
      <c r="L28" s="255">
        <f>SUM(L25:L27)</f>
        <v>1200</v>
      </c>
      <c r="M28" s="255">
        <f t="shared" ref="M28:O28" si="5">SUM(M25:M27)</f>
        <v>227</v>
      </c>
      <c r="N28" s="255">
        <f t="shared" si="5"/>
        <v>24</v>
      </c>
      <c r="O28" s="255">
        <f t="shared" si="5"/>
        <v>1451</v>
      </c>
    </row>
    <row r="29" spans="1:15" x14ac:dyDescent="0.25">
      <c r="A29" s="279" t="s">
        <v>414</v>
      </c>
      <c r="B29" s="82">
        <v>12</v>
      </c>
      <c r="C29" s="82">
        <v>0</v>
      </c>
      <c r="D29" s="192">
        <f>SUM(B29:C29)</f>
        <v>12</v>
      </c>
      <c r="E29" s="18"/>
      <c r="J29" s="869" t="s">
        <v>410</v>
      </c>
      <c r="K29" s="108" t="s">
        <v>286</v>
      </c>
      <c r="L29" s="108">
        <v>1182</v>
      </c>
      <c r="M29" s="108">
        <v>42</v>
      </c>
      <c r="N29" s="108">
        <v>9</v>
      </c>
      <c r="O29" s="325">
        <f t="shared" si="0"/>
        <v>1233</v>
      </c>
    </row>
    <row r="30" spans="1:15" x14ac:dyDescent="0.25">
      <c r="A30" s="280" t="s">
        <v>415</v>
      </c>
      <c r="B30" s="24">
        <v>8</v>
      </c>
      <c r="C30" s="24">
        <v>0</v>
      </c>
      <c r="D30" s="194">
        <f t="shared" ref="D30:D32" si="6">SUM(B30:C30)</f>
        <v>8</v>
      </c>
      <c r="E30" s="18"/>
      <c r="J30" s="870"/>
      <c r="K30" s="89" t="s">
        <v>287</v>
      </c>
      <c r="L30" s="89">
        <v>363</v>
      </c>
      <c r="M30" s="89"/>
      <c r="N30" s="89">
        <v>2</v>
      </c>
      <c r="O30" s="275">
        <f t="shared" si="0"/>
        <v>365</v>
      </c>
    </row>
    <row r="31" spans="1:15" x14ac:dyDescent="0.25">
      <c r="A31" s="279" t="s">
        <v>416</v>
      </c>
      <c r="B31" s="82">
        <v>61</v>
      </c>
      <c r="C31" s="82">
        <v>4</v>
      </c>
      <c r="D31" s="192">
        <f t="shared" si="6"/>
        <v>65</v>
      </c>
      <c r="E31" s="18"/>
      <c r="J31" s="870"/>
      <c r="K31" s="83" t="s">
        <v>411</v>
      </c>
      <c r="L31" s="83">
        <v>381</v>
      </c>
      <c r="M31" s="83">
        <v>24</v>
      </c>
      <c r="N31" s="83">
        <v>3</v>
      </c>
      <c r="O31" s="274">
        <f t="shared" si="0"/>
        <v>408</v>
      </c>
    </row>
    <row r="32" spans="1:15" x14ac:dyDescent="0.25">
      <c r="A32" s="280" t="s">
        <v>417</v>
      </c>
      <c r="B32" s="24">
        <v>8258</v>
      </c>
      <c r="C32" s="24">
        <v>1538</v>
      </c>
      <c r="D32" s="194">
        <f t="shared" si="6"/>
        <v>9796</v>
      </c>
      <c r="J32" s="870"/>
      <c r="K32" s="89" t="s">
        <v>289</v>
      </c>
      <c r="L32" s="89">
        <v>3</v>
      </c>
      <c r="M32" s="89"/>
      <c r="N32" s="89"/>
      <c r="O32" s="275">
        <f t="shared" si="0"/>
        <v>3</v>
      </c>
    </row>
    <row r="33" spans="1:15" ht="15.75" thickBot="1" x14ac:dyDescent="0.3">
      <c r="A33" s="279" t="s">
        <v>418</v>
      </c>
      <c r="B33" s="82">
        <v>15</v>
      </c>
      <c r="C33" s="82">
        <v>1</v>
      </c>
      <c r="D33" s="192">
        <f>SUM(B33:C33)</f>
        <v>16</v>
      </c>
      <c r="J33" s="870"/>
      <c r="K33" s="196" t="s">
        <v>9</v>
      </c>
      <c r="L33" s="196">
        <f>SUM(L29:L32)</f>
        <v>1929</v>
      </c>
      <c r="M33" s="196">
        <f t="shared" ref="M33:O33" si="7">SUM(M29:M32)</f>
        <v>66</v>
      </c>
      <c r="N33" s="196">
        <f t="shared" si="7"/>
        <v>14</v>
      </c>
      <c r="O33" s="196">
        <f t="shared" si="7"/>
        <v>2009</v>
      </c>
    </row>
    <row r="34" spans="1:15" ht="16.5" thickTop="1" thickBot="1" x14ac:dyDescent="0.3">
      <c r="A34" s="281" t="s">
        <v>11</v>
      </c>
      <c r="B34" s="312">
        <f>SUM(B29:B33)</f>
        <v>8354</v>
      </c>
      <c r="C34" s="312">
        <f t="shared" ref="C34:D34" si="8">SUM(C29:C33)</f>
        <v>1543</v>
      </c>
      <c r="D34" s="313">
        <f t="shared" si="8"/>
        <v>9897</v>
      </c>
      <c r="J34" s="317" t="s">
        <v>11</v>
      </c>
      <c r="K34" s="321" t="s">
        <v>9</v>
      </c>
      <c r="L34" s="320">
        <f>SUM(L24,L28,L33)</f>
        <v>8569</v>
      </c>
      <c r="M34" s="320">
        <f t="shared" ref="M34:N34" si="9">SUM(M24,M28,M33)</f>
        <v>1195</v>
      </c>
      <c r="N34" s="320">
        <f t="shared" si="9"/>
        <v>133</v>
      </c>
      <c r="O34" s="322">
        <f t="shared" si="0"/>
        <v>9897</v>
      </c>
    </row>
    <row r="39" spans="1:15" x14ac:dyDescent="0.25">
      <c r="E39" s="51"/>
      <c r="F39" s="51"/>
      <c r="G39" s="92"/>
      <c r="H39" s="578"/>
    </row>
    <row r="40" spans="1:15" x14ac:dyDescent="0.25">
      <c r="E40" s="52"/>
      <c r="F40" s="52"/>
      <c r="G40" s="64"/>
      <c r="H40" s="579"/>
    </row>
    <row r="41" spans="1:15" x14ac:dyDescent="0.25">
      <c r="E41" s="18"/>
      <c r="F41" s="18"/>
      <c r="G41" s="18"/>
      <c r="H41" s="18"/>
    </row>
    <row r="42" spans="1:15" x14ac:dyDescent="0.25">
      <c r="E42" s="18"/>
      <c r="F42" s="18"/>
      <c r="G42" s="18"/>
      <c r="H42" s="18"/>
    </row>
    <row r="43" spans="1:15" x14ac:dyDescent="0.25">
      <c r="E43" s="18"/>
      <c r="F43" s="18"/>
      <c r="G43" s="18"/>
      <c r="H43" s="18"/>
    </row>
    <row r="44" spans="1:15" x14ac:dyDescent="0.25">
      <c r="E44" s="18"/>
      <c r="F44" s="18"/>
      <c r="G44" s="18"/>
      <c r="H44" s="18"/>
    </row>
    <row r="45" spans="1:15" x14ac:dyDescent="0.25">
      <c r="E45" s="18"/>
      <c r="F45" s="18"/>
      <c r="G45" s="18"/>
      <c r="H45" s="18"/>
    </row>
    <row r="46" spans="1:15" x14ac:dyDescent="0.25">
      <c r="E46" s="18"/>
      <c r="F46" s="18"/>
      <c r="G46" s="18"/>
      <c r="H46" s="18"/>
    </row>
    <row r="47" spans="1:15" x14ac:dyDescent="0.25">
      <c r="E47" s="18"/>
      <c r="F47" s="18"/>
      <c r="G47" s="18"/>
      <c r="H47" s="18"/>
    </row>
    <row r="48" spans="1:15" x14ac:dyDescent="0.25">
      <c r="E48" s="18"/>
      <c r="F48" s="18"/>
      <c r="G48" s="18"/>
      <c r="H48" s="18"/>
    </row>
    <row r="49" spans="5:8" x14ac:dyDescent="0.25">
      <c r="E49" s="18"/>
      <c r="F49" s="18"/>
      <c r="G49" s="18"/>
      <c r="H49" s="18"/>
    </row>
    <row r="50" spans="5:8" x14ac:dyDescent="0.25">
      <c r="E50" s="18"/>
      <c r="F50" s="18"/>
      <c r="G50" s="18"/>
      <c r="H50" s="18"/>
    </row>
    <row r="51" spans="5:8" x14ac:dyDescent="0.25">
      <c r="E51" s="18"/>
      <c r="F51" s="18"/>
      <c r="G51" s="18"/>
      <c r="H51" s="18"/>
    </row>
    <row r="52" spans="5:8" x14ac:dyDescent="0.25">
      <c r="E52" s="18"/>
      <c r="F52" s="18"/>
      <c r="G52" s="18"/>
      <c r="H52" s="18"/>
    </row>
    <row r="53" spans="5:8" x14ac:dyDescent="0.25">
      <c r="E53" s="24"/>
      <c r="F53" s="24"/>
      <c r="G53" s="24"/>
      <c r="H53" s="24"/>
    </row>
    <row r="54" spans="5:8" x14ac:dyDescent="0.25">
      <c r="E54" s="53"/>
      <c r="F54" s="53"/>
      <c r="G54" s="95"/>
      <c r="H54" s="343"/>
    </row>
    <row r="55" spans="5:8" x14ac:dyDescent="0.25">
      <c r="E55" s="18"/>
      <c r="F55" s="18"/>
      <c r="G55" s="18"/>
      <c r="H55" s="18"/>
    </row>
    <row r="56" spans="5:8" x14ac:dyDescent="0.25">
      <c r="E56" s="18"/>
      <c r="F56" s="18"/>
      <c r="G56" s="18"/>
      <c r="H56" s="18"/>
    </row>
    <row r="57" spans="5:8" x14ac:dyDescent="0.25">
      <c r="E57" s="18"/>
      <c r="F57" s="18"/>
      <c r="G57" s="18"/>
      <c r="H57" s="18"/>
    </row>
    <row r="58" spans="5:8" x14ac:dyDescent="0.25">
      <c r="E58" s="18"/>
      <c r="F58" s="18"/>
      <c r="G58" s="18"/>
      <c r="H58" s="18"/>
    </row>
    <row r="59" spans="5:8" x14ac:dyDescent="0.25">
      <c r="E59" s="24"/>
      <c r="F59" s="24"/>
      <c r="G59" s="24"/>
      <c r="H59" s="24"/>
    </row>
    <row r="60" spans="5:8" x14ac:dyDescent="0.25">
      <c r="E60" s="20"/>
      <c r="F60" s="20"/>
      <c r="G60" s="20"/>
      <c r="H60" s="20"/>
    </row>
  </sheetData>
  <mergeCells count="8">
    <mergeCell ref="A1:O1"/>
    <mergeCell ref="A2:G2"/>
    <mergeCell ref="A27:D27"/>
    <mergeCell ref="J29:J33"/>
    <mergeCell ref="J4:J24"/>
    <mergeCell ref="J2:O2"/>
    <mergeCell ref="A10:D10"/>
    <mergeCell ref="J25:J2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AG66"/>
  <sheetViews>
    <sheetView workbookViewId="0">
      <selection activeCell="M16" sqref="M16"/>
    </sheetView>
  </sheetViews>
  <sheetFormatPr defaultRowHeight="15" x14ac:dyDescent="0.25"/>
  <cols>
    <col min="1" max="1" width="23.7109375" style="351" customWidth="1"/>
    <col min="2" max="4" width="23.7109375" style="98" customWidth="1"/>
    <col min="5" max="5" width="3" style="98" customWidth="1"/>
    <col min="6" max="6" width="20" style="351" bestFit="1" customWidth="1"/>
    <col min="7" max="12" width="5.7109375" style="86" customWidth="1"/>
    <col min="13" max="16" width="13.140625" style="86" bestFit="1" customWidth="1"/>
    <col min="17" max="18" width="14.42578125" style="86" customWidth="1"/>
    <col min="19" max="19" width="12" style="86" bestFit="1" customWidth="1"/>
    <col min="20" max="20" width="14.42578125" style="86" customWidth="1"/>
    <col min="21" max="21" width="3" style="98" customWidth="1"/>
    <col min="22" max="22" width="20" style="351" bestFit="1" customWidth="1"/>
    <col min="23" max="28" width="5.7109375" style="86" customWidth="1"/>
    <col min="29" max="32" width="13.140625" style="86" bestFit="1" customWidth="1"/>
    <col min="33" max="33" width="12.42578125" style="86" bestFit="1" customWidth="1"/>
    <col min="34" max="34" width="14.42578125" style="98" bestFit="1" customWidth="1"/>
    <col min="35" max="35" width="12" style="98" bestFit="1" customWidth="1"/>
    <col min="36" max="36" width="11.28515625" style="98" bestFit="1" customWidth="1"/>
    <col min="37" max="37" width="8.28515625" style="98" customWidth="1"/>
    <col min="38" max="38" width="11.28515625" style="98" bestFit="1" customWidth="1"/>
    <col min="39" max="16384" width="9.140625" style="98"/>
  </cols>
  <sheetData>
    <row r="1" spans="1:21" s="97" customFormat="1" ht="16.5" thickBot="1" x14ac:dyDescent="0.3">
      <c r="A1" s="826" t="s">
        <v>562</v>
      </c>
      <c r="B1" s="826"/>
      <c r="C1" s="826"/>
      <c r="D1" s="826"/>
      <c r="E1" s="96"/>
      <c r="F1" s="876" t="s">
        <v>559</v>
      </c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</row>
    <row r="2" spans="1:21" x14ac:dyDescent="0.25">
      <c r="A2" s="378"/>
      <c r="B2" s="369" t="s">
        <v>3</v>
      </c>
      <c r="C2" s="370" t="s">
        <v>10</v>
      </c>
      <c r="D2" s="371" t="s">
        <v>11</v>
      </c>
      <c r="E2" s="231"/>
      <c r="F2" s="355"/>
      <c r="G2" s="246" t="s">
        <v>156</v>
      </c>
      <c r="H2" s="246" t="s">
        <v>157</v>
      </c>
      <c r="I2" s="246" t="s">
        <v>158</v>
      </c>
      <c r="J2" s="246" t="s">
        <v>159</v>
      </c>
      <c r="K2" s="246" t="s">
        <v>160</v>
      </c>
      <c r="L2" s="246" t="s">
        <v>190</v>
      </c>
      <c r="M2" s="246" t="s">
        <v>484</v>
      </c>
      <c r="N2" s="246" t="s">
        <v>472</v>
      </c>
      <c r="O2" s="246" t="s">
        <v>434</v>
      </c>
      <c r="P2" s="246" t="s">
        <v>435</v>
      </c>
      <c r="Q2" s="246" t="s">
        <v>273</v>
      </c>
      <c r="R2" s="246" t="s">
        <v>272</v>
      </c>
      <c r="S2" s="246" t="s">
        <v>192</v>
      </c>
      <c r="T2" s="371" t="s">
        <v>11</v>
      </c>
      <c r="U2" s="346"/>
    </row>
    <row r="3" spans="1:21" x14ac:dyDescent="0.25">
      <c r="A3" s="357" t="s">
        <v>156</v>
      </c>
      <c r="B3" s="83">
        <v>17</v>
      </c>
      <c r="C3" s="83">
        <v>3</v>
      </c>
      <c r="D3" s="263">
        <f>SUM(B3:C3)</f>
        <v>20</v>
      </c>
      <c r="E3" s="86"/>
      <c r="F3" s="357" t="s">
        <v>412</v>
      </c>
      <c r="G3" s="83">
        <v>19</v>
      </c>
      <c r="H3" s="83">
        <v>97</v>
      </c>
      <c r="I3" s="83">
        <v>32</v>
      </c>
      <c r="J3" s="83">
        <v>4</v>
      </c>
      <c r="K3" s="83">
        <v>0</v>
      </c>
      <c r="L3" s="83">
        <v>0</v>
      </c>
      <c r="M3" s="83">
        <v>0</v>
      </c>
      <c r="N3" s="83">
        <v>0</v>
      </c>
      <c r="O3" s="83">
        <v>0</v>
      </c>
      <c r="P3" s="83">
        <v>0</v>
      </c>
      <c r="Q3" s="83">
        <v>1</v>
      </c>
      <c r="R3" s="83">
        <v>2</v>
      </c>
      <c r="S3" s="83">
        <v>0</v>
      </c>
      <c r="T3" s="263">
        <f>SUM(G3:S3)</f>
        <v>155</v>
      </c>
      <c r="U3" s="323"/>
    </row>
    <row r="4" spans="1:21" ht="15" customHeight="1" x14ac:dyDescent="0.25">
      <c r="A4" s="358" t="s">
        <v>157</v>
      </c>
      <c r="B4" s="89">
        <v>204</v>
      </c>
      <c r="C4" s="89">
        <v>24</v>
      </c>
      <c r="D4" s="275">
        <f>SUM(B4:C4)</f>
        <v>228</v>
      </c>
      <c r="E4" s="69"/>
      <c r="F4" s="358" t="s">
        <v>129</v>
      </c>
      <c r="G4" s="89">
        <v>0</v>
      </c>
      <c r="H4" s="89">
        <v>0</v>
      </c>
      <c r="I4" s="89">
        <v>21</v>
      </c>
      <c r="J4" s="89">
        <v>29</v>
      </c>
      <c r="K4" s="89">
        <v>4</v>
      </c>
      <c r="L4" s="89">
        <v>0</v>
      </c>
      <c r="M4" s="89">
        <v>0</v>
      </c>
      <c r="N4" s="89">
        <v>0</v>
      </c>
      <c r="O4" s="89">
        <v>0</v>
      </c>
      <c r="P4" s="89">
        <v>0</v>
      </c>
      <c r="Q4" s="89">
        <v>0</v>
      </c>
      <c r="R4" s="89">
        <v>0</v>
      </c>
      <c r="S4" s="89">
        <v>0</v>
      </c>
      <c r="T4" s="607">
        <f>SUM(G4:S4)</f>
        <v>54</v>
      </c>
      <c r="U4" s="323"/>
    </row>
    <row r="5" spans="1:21" x14ac:dyDescent="0.25">
      <c r="A5" s="357" t="s">
        <v>158</v>
      </c>
      <c r="B5" s="83">
        <v>1121</v>
      </c>
      <c r="C5" s="83">
        <v>152</v>
      </c>
      <c r="D5" s="263">
        <f t="shared" ref="D5:D15" si="0">SUM(B5:C5)</f>
        <v>1273</v>
      </c>
      <c r="E5" s="69"/>
      <c r="F5" s="357" t="s">
        <v>132</v>
      </c>
      <c r="G5" s="83">
        <v>0</v>
      </c>
      <c r="H5" s="83">
        <v>22</v>
      </c>
      <c r="I5" s="83">
        <v>11</v>
      </c>
      <c r="J5" s="83">
        <v>38</v>
      </c>
      <c r="K5" s="83">
        <v>21</v>
      </c>
      <c r="L5" s="83">
        <v>1</v>
      </c>
      <c r="M5" s="83">
        <v>0</v>
      </c>
      <c r="N5" s="83">
        <v>0</v>
      </c>
      <c r="O5" s="83">
        <v>0</v>
      </c>
      <c r="P5" s="83">
        <v>0</v>
      </c>
      <c r="Q5" s="83">
        <v>1</v>
      </c>
      <c r="R5" s="83">
        <v>0</v>
      </c>
      <c r="S5" s="83">
        <v>3</v>
      </c>
      <c r="T5" s="263">
        <f t="shared" ref="T5:T20" si="1">SUM(G5:S5)</f>
        <v>97</v>
      </c>
      <c r="U5" s="323"/>
    </row>
    <row r="6" spans="1:21" x14ac:dyDescent="0.25">
      <c r="A6" s="358" t="s">
        <v>159</v>
      </c>
      <c r="B6" s="89">
        <v>2658</v>
      </c>
      <c r="C6" s="89">
        <v>520</v>
      </c>
      <c r="D6" s="275">
        <f t="shared" si="0"/>
        <v>3178</v>
      </c>
      <c r="E6" s="69"/>
      <c r="F6" s="358" t="s">
        <v>135</v>
      </c>
      <c r="G6" s="89">
        <v>0</v>
      </c>
      <c r="H6" s="89">
        <v>7</v>
      </c>
      <c r="I6" s="89">
        <v>34</v>
      </c>
      <c r="J6" s="89">
        <v>11</v>
      </c>
      <c r="K6" s="89">
        <v>171</v>
      </c>
      <c r="L6" s="89">
        <v>61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11</v>
      </c>
      <c r="S6" s="89">
        <v>159</v>
      </c>
      <c r="T6" s="607">
        <f t="shared" si="1"/>
        <v>454</v>
      </c>
      <c r="U6" s="323"/>
    </row>
    <row r="7" spans="1:21" x14ac:dyDescent="0.25">
      <c r="A7" s="357" t="s">
        <v>160</v>
      </c>
      <c r="B7" s="83">
        <v>2396</v>
      </c>
      <c r="C7" s="83">
        <v>402</v>
      </c>
      <c r="D7" s="263">
        <f t="shared" si="0"/>
        <v>2798</v>
      </c>
      <c r="E7" s="69"/>
      <c r="F7" s="357" t="s">
        <v>139</v>
      </c>
      <c r="G7" s="83">
        <v>0</v>
      </c>
      <c r="H7" s="83">
        <v>11</v>
      </c>
      <c r="I7" s="83">
        <v>101</v>
      </c>
      <c r="J7" s="83">
        <v>197</v>
      </c>
      <c r="K7" s="83">
        <v>23</v>
      </c>
      <c r="L7" s="83">
        <v>8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1</v>
      </c>
      <c r="S7" s="83">
        <v>0</v>
      </c>
      <c r="T7" s="263">
        <f t="shared" si="1"/>
        <v>341</v>
      </c>
      <c r="U7" s="323"/>
    </row>
    <row r="8" spans="1:21" x14ac:dyDescent="0.25">
      <c r="A8" s="358" t="s">
        <v>190</v>
      </c>
      <c r="B8" s="89">
        <v>920</v>
      </c>
      <c r="C8" s="89">
        <v>215</v>
      </c>
      <c r="D8" s="275">
        <f t="shared" si="0"/>
        <v>1135</v>
      </c>
      <c r="E8" s="69"/>
      <c r="F8" s="358" t="s">
        <v>133</v>
      </c>
      <c r="G8" s="89">
        <v>0</v>
      </c>
      <c r="H8" s="89">
        <v>2</v>
      </c>
      <c r="I8" s="89">
        <v>74</v>
      </c>
      <c r="J8" s="89">
        <v>596</v>
      </c>
      <c r="K8" s="89">
        <v>119</v>
      </c>
      <c r="L8" s="89">
        <v>37</v>
      </c>
      <c r="M8" s="89">
        <v>0</v>
      </c>
      <c r="N8" s="89">
        <v>0</v>
      </c>
      <c r="O8" s="89">
        <v>0</v>
      </c>
      <c r="P8" s="89">
        <v>0</v>
      </c>
      <c r="Q8" s="89">
        <v>1</v>
      </c>
      <c r="R8" s="89">
        <v>5</v>
      </c>
      <c r="S8" s="89">
        <v>0</v>
      </c>
      <c r="T8" s="607">
        <f t="shared" si="1"/>
        <v>834</v>
      </c>
      <c r="U8" s="323"/>
    </row>
    <row r="9" spans="1:21" x14ac:dyDescent="0.25">
      <c r="A9" s="357" t="s">
        <v>484</v>
      </c>
      <c r="B9" s="83">
        <v>26</v>
      </c>
      <c r="C9" s="83">
        <v>2</v>
      </c>
      <c r="D9" s="263">
        <f t="shared" si="0"/>
        <v>28</v>
      </c>
      <c r="E9" s="69"/>
      <c r="F9" s="357" t="s">
        <v>130</v>
      </c>
      <c r="G9" s="83">
        <v>0</v>
      </c>
      <c r="H9" s="83">
        <v>2</v>
      </c>
      <c r="I9" s="83">
        <v>141</v>
      </c>
      <c r="J9" s="83">
        <v>280</v>
      </c>
      <c r="K9" s="83">
        <v>55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3</v>
      </c>
      <c r="R9" s="83">
        <v>6</v>
      </c>
      <c r="S9" s="83">
        <v>0</v>
      </c>
      <c r="T9" s="263">
        <f t="shared" si="1"/>
        <v>487</v>
      </c>
      <c r="U9" s="323"/>
    </row>
    <row r="10" spans="1:21" x14ac:dyDescent="0.25">
      <c r="A10" s="358" t="s">
        <v>472</v>
      </c>
      <c r="B10" s="89">
        <v>163</v>
      </c>
      <c r="C10" s="89">
        <v>19</v>
      </c>
      <c r="D10" s="275">
        <f t="shared" si="0"/>
        <v>182</v>
      </c>
      <c r="E10" s="69"/>
      <c r="F10" s="358" t="s">
        <v>362</v>
      </c>
      <c r="G10" s="89">
        <v>0</v>
      </c>
      <c r="H10" s="89">
        <v>1</v>
      </c>
      <c r="I10" s="89">
        <v>0</v>
      </c>
      <c r="J10" s="89">
        <v>3</v>
      </c>
      <c r="K10" s="89">
        <v>46</v>
      </c>
      <c r="L10" s="89">
        <v>180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607">
        <f t="shared" si="1"/>
        <v>230</v>
      </c>
      <c r="U10" s="323"/>
    </row>
    <row r="11" spans="1:21" x14ac:dyDescent="0.25">
      <c r="A11" s="357" t="s">
        <v>434</v>
      </c>
      <c r="B11" s="83">
        <v>179</v>
      </c>
      <c r="C11" s="83">
        <v>49</v>
      </c>
      <c r="D11" s="263">
        <f t="shared" si="0"/>
        <v>228</v>
      </c>
      <c r="E11" s="69"/>
      <c r="F11" s="357" t="s">
        <v>143</v>
      </c>
      <c r="G11" s="83">
        <v>0</v>
      </c>
      <c r="H11" s="83">
        <v>2</v>
      </c>
      <c r="I11" s="83">
        <v>223</v>
      </c>
      <c r="J11" s="83">
        <v>330</v>
      </c>
      <c r="K11" s="83">
        <v>496</v>
      </c>
      <c r="L11" s="83">
        <v>6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4</v>
      </c>
      <c r="S11" s="83">
        <v>0</v>
      </c>
      <c r="T11" s="263">
        <f t="shared" si="1"/>
        <v>1061</v>
      </c>
      <c r="U11" s="323"/>
    </row>
    <row r="12" spans="1:21" x14ac:dyDescent="0.25">
      <c r="A12" s="358" t="s">
        <v>435</v>
      </c>
      <c r="B12" s="89">
        <v>439</v>
      </c>
      <c r="C12" s="89">
        <v>151</v>
      </c>
      <c r="D12" s="275">
        <f t="shared" si="0"/>
        <v>590</v>
      </c>
      <c r="E12" s="69"/>
      <c r="F12" s="358" t="s">
        <v>147</v>
      </c>
      <c r="G12" s="89">
        <v>0</v>
      </c>
      <c r="H12" s="89">
        <v>0</v>
      </c>
      <c r="I12" s="89">
        <v>283</v>
      </c>
      <c r="J12" s="89">
        <v>441</v>
      </c>
      <c r="K12" s="89">
        <v>134</v>
      </c>
      <c r="L12" s="89">
        <v>17</v>
      </c>
      <c r="M12" s="89">
        <v>0</v>
      </c>
      <c r="N12" s="89">
        <v>0</v>
      </c>
      <c r="O12" s="89">
        <v>0</v>
      </c>
      <c r="P12" s="89">
        <v>0</v>
      </c>
      <c r="Q12" s="89">
        <v>4</v>
      </c>
      <c r="R12" s="89">
        <v>14</v>
      </c>
      <c r="S12" s="89">
        <v>0</v>
      </c>
      <c r="T12" s="607">
        <f t="shared" si="1"/>
        <v>893</v>
      </c>
      <c r="U12" s="323"/>
    </row>
    <row r="13" spans="1:21" x14ac:dyDescent="0.25">
      <c r="A13" s="357" t="s">
        <v>272</v>
      </c>
      <c r="B13" s="83">
        <v>61</v>
      </c>
      <c r="C13" s="83">
        <v>3</v>
      </c>
      <c r="D13" s="263">
        <f t="shared" si="0"/>
        <v>64</v>
      </c>
      <c r="E13" s="69"/>
      <c r="F13" s="357" t="s">
        <v>413</v>
      </c>
      <c r="G13" s="83">
        <v>0</v>
      </c>
      <c r="H13" s="83">
        <v>0</v>
      </c>
      <c r="I13" s="83">
        <v>74</v>
      </c>
      <c r="J13" s="83">
        <v>338</v>
      </c>
      <c r="K13" s="83">
        <v>260</v>
      </c>
      <c r="L13" s="83">
        <v>242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6</v>
      </c>
      <c r="S13" s="83">
        <v>0</v>
      </c>
      <c r="T13" s="263">
        <f t="shared" si="1"/>
        <v>920</v>
      </c>
      <c r="U13" s="323"/>
    </row>
    <row r="14" spans="1:21" x14ac:dyDescent="0.25">
      <c r="A14" s="358" t="s">
        <v>273</v>
      </c>
      <c r="B14" s="89">
        <v>11</v>
      </c>
      <c r="C14" s="89"/>
      <c r="D14" s="275">
        <f t="shared" si="0"/>
        <v>11</v>
      </c>
      <c r="E14" s="69"/>
      <c r="F14" s="358" t="s">
        <v>148</v>
      </c>
      <c r="G14" s="89">
        <v>0</v>
      </c>
      <c r="H14" s="89">
        <v>0</v>
      </c>
      <c r="I14" s="89">
        <v>0</v>
      </c>
      <c r="J14" s="89">
        <v>28</v>
      </c>
      <c r="K14" s="89">
        <v>336</v>
      </c>
      <c r="L14" s="89">
        <v>88</v>
      </c>
      <c r="M14" s="89">
        <v>0</v>
      </c>
      <c r="N14" s="89">
        <v>0</v>
      </c>
      <c r="O14" s="89">
        <v>0</v>
      </c>
      <c r="P14" s="89">
        <v>0</v>
      </c>
      <c r="Q14" s="89">
        <v>1</v>
      </c>
      <c r="R14" s="89">
        <v>0</v>
      </c>
      <c r="S14" s="89">
        <v>0</v>
      </c>
      <c r="T14" s="607">
        <f t="shared" si="1"/>
        <v>453</v>
      </c>
      <c r="U14" s="323"/>
    </row>
    <row r="15" spans="1:21" ht="15.75" thickBot="1" x14ac:dyDescent="0.3">
      <c r="A15" s="357" t="s">
        <v>192</v>
      </c>
      <c r="B15" s="83">
        <v>159</v>
      </c>
      <c r="C15" s="83">
        <v>3</v>
      </c>
      <c r="D15" s="263">
        <f t="shared" si="0"/>
        <v>162</v>
      </c>
      <c r="E15" s="69"/>
      <c r="F15" s="357" t="s">
        <v>149</v>
      </c>
      <c r="G15" s="83">
        <v>0</v>
      </c>
      <c r="H15" s="83">
        <v>0</v>
      </c>
      <c r="I15" s="83">
        <v>0</v>
      </c>
      <c r="J15" s="83">
        <v>0</v>
      </c>
      <c r="K15" s="83">
        <v>83</v>
      </c>
      <c r="L15" s="83">
        <v>180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1</v>
      </c>
      <c r="S15" s="83">
        <v>0</v>
      </c>
      <c r="T15" s="263">
        <f t="shared" si="1"/>
        <v>264</v>
      </c>
      <c r="U15" s="323"/>
    </row>
    <row r="16" spans="1:21" ht="16.5" thickTop="1" thickBot="1" x14ac:dyDescent="0.3">
      <c r="A16" s="359" t="s">
        <v>11</v>
      </c>
      <c r="B16" s="207">
        <f>SUM(B3:B15)</f>
        <v>8354</v>
      </c>
      <c r="C16" s="207">
        <f>SUM(C3:C15)</f>
        <v>1543</v>
      </c>
      <c r="D16" s="308">
        <f t="shared" ref="D16" si="2">SUM(B16+C16)</f>
        <v>9897</v>
      </c>
      <c r="E16" s="89"/>
      <c r="F16" s="358" t="s">
        <v>363</v>
      </c>
      <c r="G16" s="89">
        <v>0</v>
      </c>
      <c r="H16" s="89">
        <v>28</v>
      </c>
      <c r="I16" s="89">
        <v>238</v>
      </c>
      <c r="J16" s="89">
        <v>132</v>
      </c>
      <c r="K16" s="89">
        <v>12</v>
      </c>
      <c r="L16" s="89">
        <v>23</v>
      </c>
      <c r="M16" s="89">
        <v>28</v>
      </c>
      <c r="N16" s="89">
        <v>182</v>
      </c>
      <c r="O16" s="89">
        <v>228</v>
      </c>
      <c r="P16" s="89">
        <v>590</v>
      </c>
      <c r="Q16" s="89">
        <v>0</v>
      </c>
      <c r="R16" s="89">
        <v>6</v>
      </c>
      <c r="S16" s="89">
        <v>0</v>
      </c>
      <c r="T16" s="607">
        <f t="shared" si="1"/>
        <v>1467</v>
      </c>
      <c r="U16" s="323"/>
    </row>
    <row r="17" spans="1:33" x14ac:dyDescent="0.25">
      <c r="E17" s="231"/>
      <c r="F17" s="357" t="s">
        <v>151</v>
      </c>
      <c r="G17" s="83">
        <v>0</v>
      </c>
      <c r="H17" s="83">
        <v>0</v>
      </c>
      <c r="I17" s="83">
        <v>3</v>
      </c>
      <c r="J17" s="83">
        <v>218</v>
      </c>
      <c r="K17" s="83">
        <v>1</v>
      </c>
      <c r="L17" s="83">
        <v>8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263">
        <f t="shared" si="1"/>
        <v>230</v>
      </c>
      <c r="U17" s="347"/>
    </row>
    <row r="18" spans="1:33" ht="16.5" thickBot="1" x14ac:dyDescent="0.3">
      <c r="A18" s="836" t="s">
        <v>563</v>
      </c>
      <c r="B18" s="836"/>
      <c r="C18" s="836"/>
      <c r="D18" s="836"/>
      <c r="E18" s="69"/>
      <c r="F18" s="358" t="s">
        <v>154</v>
      </c>
      <c r="G18" s="89">
        <v>0</v>
      </c>
      <c r="H18" s="89">
        <v>55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1</v>
      </c>
      <c r="S18" s="89">
        <v>0</v>
      </c>
      <c r="T18" s="607">
        <f t="shared" si="1"/>
        <v>56</v>
      </c>
      <c r="U18" s="323"/>
    </row>
    <row r="19" spans="1:33" x14ac:dyDescent="0.25">
      <c r="A19" s="378"/>
      <c r="B19" s="369" t="s">
        <v>3</v>
      </c>
      <c r="C19" s="370" t="s">
        <v>10</v>
      </c>
      <c r="D19" s="371" t="s">
        <v>11</v>
      </c>
      <c r="E19" s="69"/>
      <c r="F19" s="357" t="s">
        <v>134</v>
      </c>
      <c r="G19" s="83">
        <v>0</v>
      </c>
      <c r="H19" s="83">
        <v>0</v>
      </c>
      <c r="I19" s="83">
        <v>0</v>
      </c>
      <c r="J19" s="83">
        <v>0</v>
      </c>
      <c r="K19" s="83">
        <v>646</v>
      </c>
      <c r="L19" s="83">
        <v>73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2</v>
      </c>
      <c r="S19" s="83">
        <v>0</v>
      </c>
      <c r="T19" s="263">
        <f t="shared" si="1"/>
        <v>721</v>
      </c>
      <c r="U19" s="323"/>
    </row>
    <row r="20" spans="1:33" ht="15.75" thickBot="1" x14ac:dyDescent="0.3">
      <c r="A20" s="357" t="s">
        <v>156</v>
      </c>
      <c r="B20" s="83">
        <v>360</v>
      </c>
      <c r="C20" s="83" t="s">
        <v>495</v>
      </c>
      <c r="D20" s="263">
        <v>360</v>
      </c>
      <c r="E20" s="69"/>
      <c r="F20" s="358" t="s">
        <v>106</v>
      </c>
      <c r="G20" s="89">
        <v>1</v>
      </c>
      <c r="H20" s="89">
        <v>1</v>
      </c>
      <c r="I20" s="89">
        <v>38</v>
      </c>
      <c r="J20" s="89">
        <v>533</v>
      </c>
      <c r="K20" s="89">
        <v>391</v>
      </c>
      <c r="L20" s="89">
        <v>211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5</v>
      </c>
      <c r="S20" s="89">
        <v>0</v>
      </c>
      <c r="T20" s="607">
        <f t="shared" si="1"/>
        <v>1180</v>
      </c>
      <c r="U20" s="347"/>
    </row>
    <row r="21" spans="1:33" ht="16.5" thickTop="1" thickBot="1" x14ac:dyDescent="0.3">
      <c r="A21" s="358" t="s">
        <v>157</v>
      </c>
      <c r="B21" s="89">
        <v>304</v>
      </c>
      <c r="C21" s="89">
        <v>245</v>
      </c>
      <c r="D21" s="275">
        <v>298</v>
      </c>
      <c r="E21" s="69"/>
      <c r="F21" s="359" t="s">
        <v>11</v>
      </c>
      <c r="G21" s="207">
        <f>SUM(G3:G20)</f>
        <v>20</v>
      </c>
      <c r="H21" s="207">
        <f t="shared" ref="H21:T21" si="3">SUM(H3:H20)</f>
        <v>228</v>
      </c>
      <c r="I21" s="207">
        <f t="shared" si="3"/>
        <v>1273</v>
      </c>
      <c r="J21" s="207">
        <f t="shared" si="3"/>
        <v>3178</v>
      </c>
      <c r="K21" s="207">
        <f t="shared" si="3"/>
        <v>2798</v>
      </c>
      <c r="L21" s="207">
        <f t="shared" si="3"/>
        <v>1135</v>
      </c>
      <c r="M21" s="207">
        <f t="shared" si="3"/>
        <v>28</v>
      </c>
      <c r="N21" s="207">
        <f t="shared" si="3"/>
        <v>182</v>
      </c>
      <c r="O21" s="207">
        <f t="shared" si="3"/>
        <v>228</v>
      </c>
      <c r="P21" s="207">
        <f t="shared" si="3"/>
        <v>590</v>
      </c>
      <c r="Q21" s="207">
        <f t="shared" si="3"/>
        <v>11</v>
      </c>
      <c r="R21" s="207">
        <f t="shared" si="3"/>
        <v>64</v>
      </c>
      <c r="S21" s="207">
        <f t="shared" si="3"/>
        <v>162</v>
      </c>
      <c r="T21" s="308">
        <f t="shared" si="3"/>
        <v>9897</v>
      </c>
      <c r="U21" s="347"/>
    </row>
    <row r="22" spans="1:33" x14ac:dyDescent="0.25">
      <c r="A22" s="357" t="s">
        <v>158</v>
      </c>
      <c r="B22" s="83">
        <v>122</v>
      </c>
      <c r="C22" s="83">
        <v>93</v>
      </c>
      <c r="D22" s="263">
        <v>118</v>
      </c>
      <c r="E22" s="69"/>
      <c r="U22" s="86"/>
      <c r="V22" s="353"/>
      <c r="W22" s="88"/>
      <c r="X22" s="88"/>
      <c r="Y22" s="88"/>
      <c r="Z22" s="88"/>
      <c r="AA22" s="88"/>
      <c r="AB22" s="88"/>
      <c r="AC22" s="88"/>
      <c r="AD22" s="88"/>
      <c r="AE22" s="88"/>
    </row>
    <row r="23" spans="1:33" ht="16.5" thickBot="1" x14ac:dyDescent="0.3">
      <c r="A23" s="358" t="s">
        <v>159</v>
      </c>
      <c r="B23" s="89">
        <v>57</v>
      </c>
      <c r="C23" s="89">
        <v>48</v>
      </c>
      <c r="D23" s="275">
        <v>55</v>
      </c>
      <c r="E23" s="69"/>
      <c r="F23" s="837" t="s">
        <v>560</v>
      </c>
      <c r="G23" s="837"/>
      <c r="H23" s="837"/>
      <c r="I23" s="837"/>
      <c r="J23" s="837"/>
      <c r="K23" s="837"/>
      <c r="L23" s="837"/>
      <c r="M23" s="837"/>
      <c r="N23" s="837"/>
      <c r="O23" s="837"/>
      <c r="P23" s="837"/>
      <c r="Q23" s="837"/>
      <c r="R23" s="837"/>
      <c r="S23" s="837"/>
      <c r="T23" s="837"/>
      <c r="U23" s="86"/>
    </row>
    <row r="24" spans="1:33" x14ac:dyDescent="0.25">
      <c r="A24" s="357" t="s">
        <v>160</v>
      </c>
      <c r="B24" s="83">
        <v>31</v>
      </c>
      <c r="C24" s="83">
        <v>28</v>
      </c>
      <c r="D24" s="263">
        <v>30</v>
      </c>
      <c r="E24" s="69"/>
      <c r="F24" s="355"/>
      <c r="G24" s="246" t="s">
        <v>156</v>
      </c>
      <c r="H24" s="246" t="s">
        <v>157</v>
      </c>
      <c r="I24" s="246" t="s">
        <v>158</v>
      </c>
      <c r="J24" s="246" t="s">
        <v>159</v>
      </c>
      <c r="K24" s="246" t="s">
        <v>160</v>
      </c>
      <c r="L24" s="246" t="s">
        <v>190</v>
      </c>
      <c r="M24" s="246" t="s">
        <v>484</v>
      </c>
      <c r="N24" s="246" t="s">
        <v>472</v>
      </c>
      <c r="O24" s="246" t="s">
        <v>434</v>
      </c>
      <c r="P24" s="246" t="s">
        <v>435</v>
      </c>
      <c r="Q24" s="246" t="s">
        <v>273</v>
      </c>
      <c r="R24" s="246" t="s">
        <v>272</v>
      </c>
      <c r="S24" s="246" t="s">
        <v>192</v>
      </c>
      <c r="T24" s="371" t="s">
        <v>11</v>
      </c>
      <c r="U24" s="86"/>
      <c r="AA24" s="344"/>
    </row>
    <row r="25" spans="1:33" x14ac:dyDescent="0.25">
      <c r="A25" s="358" t="s">
        <v>190</v>
      </c>
      <c r="B25" s="89">
        <v>17</v>
      </c>
      <c r="C25" s="89">
        <v>17</v>
      </c>
      <c r="D25" s="275">
        <v>17</v>
      </c>
      <c r="E25" s="69"/>
      <c r="F25" s="357" t="s">
        <v>412</v>
      </c>
      <c r="G25" s="83">
        <v>360</v>
      </c>
      <c r="H25" s="83">
        <v>438.41860465116281</v>
      </c>
      <c r="I25" s="83">
        <v>196</v>
      </c>
      <c r="J25" s="83">
        <v>120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1644</v>
      </c>
      <c r="S25" s="83">
        <v>0</v>
      </c>
      <c r="T25" s="263">
        <v>410.70270270270271</v>
      </c>
      <c r="U25" s="86"/>
      <c r="V25" s="86"/>
      <c r="AA25" s="98"/>
      <c r="AB25" s="98"/>
      <c r="AC25" s="695"/>
      <c r="AD25" s="616"/>
      <c r="AE25" s="616"/>
      <c r="AF25" s="98"/>
      <c r="AG25" s="98"/>
    </row>
    <row r="26" spans="1:33" x14ac:dyDescent="0.25">
      <c r="A26" s="357" t="s">
        <v>484</v>
      </c>
      <c r="B26" s="83">
        <v>116</v>
      </c>
      <c r="C26" s="83">
        <v>132</v>
      </c>
      <c r="D26" s="263">
        <v>117</v>
      </c>
      <c r="E26" s="69"/>
      <c r="F26" s="358" t="s">
        <v>129</v>
      </c>
      <c r="G26" s="89">
        <v>0</v>
      </c>
      <c r="H26" s="89">
        <v>0</v>
      </c>
      <c r="I26" s="89">
        <v>147.6</v>
      </c>
      <c r="J26" s="89">
        <v>118.75</v>
      </c>
      <c r="K26" s="89">
        <v>27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275">
        <v>127.30434782608695</v>
      </c>
      <c r="U26" s="86"/>
      <c r="V26" s="86"/>
      <c r="AA26" s="98"/>
      <c r="AB26" s="98"/>
      <c r="AC26" s="695"/>
      <c r="AD26" s="616"/>
      <c r="AE26" s="616"/>
      <c r="AF26" s="98"/>
      <c r="AG26" s="98"/>
    </row>
    <row r="27" spans="1:33" x14ac:dyDescent="0.25">
      <c r="A27" s="358" t="s">
        <v>472</v>
      </c>
      <c r="B27" s="89">
        <v>68</v>
      </c>
      <c r="C27" s="89">
        <v>69</v>
      </c>
      <c r="D27" s="275">
        <v>68</v>
      </c>
      <c r="E27" s="89"/>
      <c r="F27" s="357" t="s">
        <v>132</v>
      </c>
      <c r="G27" s="83">
        <v>0</v>
      </c>
      <c r="H27" s="83">
        <v>406.05882352941177</v>
      </c>
      <c r="I27" s="83">
        <v>198.66666666666666</v>
      </c>
      <c r="J27" s="83">
        <v>83.217391304347828</v>
      </c>
      <c r="K27" s="83">
        <v>32.647058823529413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263">
        <v>169.09090909090909</v>
      </c>
      <c r="U27" s="86"/>
      <c r="V27" s="86"/>
      <c r="AA27" s="98"/>
      <c r="AB27" s="98"/>
      <c r="AC27" s="695"/>
      <c r="AD27" s="616"/>
      <c r="AE27" s="616"/>
      <c r="AF27" s="98"/>
      <c r="AG27" s="98"/>
    </row>
    <row r="28" spans="1:33" x14ac:dyDescent="0.25">
      <c r="A28" s="357" t="s">
        <v>434</v>
      </c>
      <c r="B28" s="83">
        <v>35</v>
      </c>
      <c r="C28" s="83">
        <v>37</v>
      </c>
      <c r="D28" s="263">
        <v>35</v>
      </c>
      <c r="E28" s="88"/>
      <c r="F28" s="358" t="s">
        <v>135</v>
      </c>
      <c r="G28" s="89">
        <v>0</v>
      </c>
      <c r="H28" s="89">
        <v>241.71428571428572</v>
      </c>
      <c r="I28" s="89">
        <v>361.44</v>
      </c>
      <c r="J28" s="89">
        <v>134.93333333333334</v>
      </c>
      <c r="K28" s="89">
        <v>45.175925925925924</v>
      </c>
      <c r="L28" s="89">
        <v>15.447368421052632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354</v>
      </c>
      <c r="S28" s="89">
        <v>0</v>
      </c>
      <c r="T28" s="275">
        <v>98.172134038800706</v>
      </c>
      <c r="U28" s="86"/>
      <c r="V28" s="86"/>
      <c r="AA28" s="98"/>
      <c r="AB28" s="98"/>
      <c r="AC28" s="695"/>
      <c r="AD28" s="616"/>
      <c r="AE28" s="616"/>
      <c r="AF28" s="98"/>
      <c r="AG28" s="98"/>
    </row>
    <row r="29" spans="1:33" x14ac:dyDescent="0.25">
      <c r="A29" s="358" t="s">
        <v>435</v>
      </c>
      <c r="B29" s="89">
        <v>12</v>
      </c>
      <c r="C29" s="89">
        <v>12</v>
      </c>
      <c r="D29" s="275">
        <v>12</v>
      </c>
      <c r="E29" s="86"/>
      <c r="F29" s="357" t="s">
        <v>139</v>
      </c>
      <c r="G29" s="83">
        <v>0</v>
      </c>
      <c r="H29" s="83">
        <v>328.2</v>
      </c>
      <c r="I29" s="83">
        <v>160.9367088607595</v>
      </c>
      <c r="J29" s="83">
        <v>65.980845771144288</v>
      </c>
      <c r="K29" s="83">
        <v>37.153846153846153</v>
      </c>
      <c r="L29" s="83">
        <v>24.428571428571427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216</v>
      </c>
      <c r="S29" s="83">
        <v>0</v>
      </c>
      <c r="T29" s="263">
        <v>105.35833333333333</v>
      </c>
      <c r="U29" s="86"/>
      <c r="V29" s="86"/>
      <c r="AA29" s="98"/>
      <c r="AB29" s="98"/>
      <c r="AC29" s="695"/>
      <c r="AD29" s="616"/>
      <c r="AE29" s="616"/>
      <c r="AF29" s="98"/>
      <c r="AG29" s="98"/>
    </row>
    <row r="30" spans="1:33" x14ac:dyDescent="0.25">
      <c r="A30" s="357" t="s">
        <v>272</v>
      </c>
      <c r="B30" s="83">
        <v>350</v>
      </c>
      <c r="C30" s="83">
        <v>252</v>
      </c>
      <c r="D30" s="263">
        <v>344</v>
      </c>
      <c r="E30" s="348"/>
      <c r="F30" s="358" t="s">
        <v>133</v>
      </c>
      <c r="G30" s="89">
        <v>0</v>
      </c>
      <c r="H30" s="89">
        <v>684</v>
      </c>
      <c r="I30" s="89">
        <v>243.0625</v>
      </c>
      <c r="J30" s="89">
        <v>80.937343358395992</v>
      </c>
      <c r="K30" s="89">
        <v>41.388888888888886</v>
      </c>
      <c r="L30" s="89">
        <v>21.84375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348</v>
      </c>
      <c r="S30" s="89">
        <v>0</v>
      </c>
      <c r="T30" s="275">
        <v>88.947826086956525</v>
      </c>
      <c r="U30" s="86"/>
      <c r="V30" s="86"/>
      <c r="AA30" s="98"/>
      <c r="AB30" s="98"/>
      <c r="AC30" s="695"/>
      <c r="AD30" s="616"/>
      <c r="AE30" s="616"/>
      <c r="AF30" s="98"/>
      <c r="AG30" s="98"/>
    </row>
    <row r="31" spans="1:33" x14ac:dyDescent="0.25">
      <c r="A31" s="358" t="s">
        <v>273</v>
      </c>
      <c r="B31" s="89" t="s">
        <v>495</v>
      </c>
      <c r="C31" s="89" t="s">
        <v>495</v>
      </c>
      <c r="D31" s="275" t="s">
        <v>495</v>
      </c>
      <c r="E31" s="349"/>
      <c r="F31" s="357" t="s">
        <v>130</v>
      </c>
      <c r="G31" s="83">
        <v>0</v>
      </c>
      <c r="H31" s="83">
        <v>384</v>
      </c>
      <c r="I31" s="83">
        <v>181.3116883116883</v>
      </c>
      <c r="J31" s="83">
        <v>66.528301886792448</v>
      </c>
      <c r="K31" s="83">
        <v>32.666666666666664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252</v>
      </c>
      <c r="S31" s="83">
        <v>0</v>
      </c>
      <c r="T31" s="263">
        <v>99.973782771535582</v>
      </c>
      <c r="U31" s="86"/>
      <c r="V31" s="86"/>
      <c r="AA31" s="98"/>
      <c r="AB31" s="98"/>
      <c r="AC31" s="695"/>
      <c r="AD31" s="616"/>
      <c r="AE31" s="616"/>
      <c r="AF31" s="98"/>
      <c r="AG31" s="98"/>
    </row>
    <row r="32" spans="1:33" ht="15.75" thickBot="1" x14ac:dyDescent="0.3">
      <c r="A32" s="357" t="s">
        <v>192</v>
      </c>
      <c r="B32" s="83" t="s">
        <v>495</v>
      </c>
      <c r="C32" s="83" t="s">
        <v>495</v>
      </c>
      <c r="D32" s="263" t="s">
        <v>495</v>
      </c>
      <c r="E32" s="349"/>
      <c r="F32" s="358" t="s">
        <v>362</v>
      </c>
      <c r="G32" s="89">
        <v>0</v>
      </c>
      <c r="H32" s="89">
        <v>0</v>
      </c>
      <c r="I32" s="89">
        <v>0</v>
      </c>
      <c r="J32" s="89">
        <v>100</v>
      </c>
      <c r="K32" s="89">
        <v>33.529411764705884</v>
      </c>
      <c r="L32" s="89">
        <v>22.888888888888889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275">
        <v>26.165745856353592</v>
      </c>
      <c r="U32" s="86"/>
      <c r="V32" s="86"/>
      <c r="AA32" s="98"/>
      <c r="AB32" s="98"/>
      <c r="AC32" s="695"/>
      <c r="AD32" s="616"/>
      <c r="AE32" s="616"/>
      <c r="AF32" s="98"/>
      <c r="AG32" s="98"/>
    </row>
    <row r="33" spans="1:33" ht="16.5" thickTop="1" thickBot="1" x14ac:dyDescent="0.3">
      <c r="A33" s="359" t="s">
        <v>11</v>
      </c>
      <c r="B33" s="207">
        <v>59</v>
      </c>
      <c r="C33" s="207">
        <v>43</v>
      </c>
      <c r="D33" s="308">
        <v>57</v>
      </c>
      <c r="E33" s="349"/>
      <c r="F33" s="357" t="s">
        <v>143</v>
      </c>
      <c r="G33" s="83">
        <v>0</v>
      </c>
      <c r="H33" s="83">
        <v>0</v>
      </c>
      <c r="I33" s="83">
        <v>84</v>
      </c>
      <c r="J33" s="83">
        <v>53.623931623931625</v>
      </c>
      <c r="K33" s="83">
        <v>33.984687868080101</v>
      </c>
      <c r="L33" s="83">
        <v>20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144</v>
      </c>
      <c r="S33" s="83">
        <v>0</v>
      </c>
      <c r="T33" s="263">
        <v>44.962071480671042</v>
      </c>
      <c r="U33" s="86"/>
      <c r="V33" s="86"/>
      <c r="AA33" s="98"/>
      <c r="AB33" s="98"/>
      <c r="AC33" s="695"/>
      <c r="AD33" s="616"/>
      <c r="AE33" s="616"/>
      <c r="AF33" s="98"/>
      <c r="AG33" s="98"/>
    </row>
    <row r="34" spans="1:33" ht="15" customHeight="1" x14ac:dyDescent="0.25">
      <c r="A34" s="352" t="s">
        <v>574</v>
      </c>
      <c r="B34" s="69"/>
      <c r="C34" s="69"/>
      <c r="D34" s="69"/>
      <c r="E34" s="349"/>
      <c r="F34" s="358" t="s">
        <v>147</v>
      </c>
      <c r="G34" s="89">
        <v>0</v>
      </c>
      <c r="H34" s="89">
        <v>0</v>
      </c>
      <c r="I34" s="89">
        <v>110.31081081081081</v>
      </c>
      <c r="J34" s="89">
        <v>57.257028112449802</v>
      </c>
      <c r="K34" s="89">
        <v>31.875438596491232</v>
      </c>
      <c r="L34" s="89">
        <v>14.75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411.85714285714283</v>
      </c>
      <c r="S34" s="89">
        <v>0</v>
      </c>
      <c r="T34" s="275">
        <v>71.763535551206786</v>
      </c>
      <c r="U34" s="86"/>
      <c r="V34" s="86"/>
      <c r="AA34" s="98"/>
      <c r="AB34" s="98"/>
      <c r="AC34" s="695"/>
      <c r="AD34" s="616"/>
      <c r="AE34" s="616"/>
      <c r="AF34" s="98"/>
      <c r="AG34" s="98"/>
    </row>
    <row r="35" spans="1:33" x14ac:dyDescent="0.25">
      <c r="A35" s="352"/>
      <c r="B35" s="69"/>
      <c r="C35" s="69"/>
      <c r="D35" s="69"/>
      <c r="E35" s="349"/>
      <c r="F35" s="357" t="s">
        <v>413</v>
      </c>
      <c r="G35" s="83">
        <v>0</v>
      </c>
      <c r="H35" s="83">
        <v>0</v>
      </c>
      <c r="I35" s="83">
        <v>138.81818181818181</v>
      </c>
      <c r="J35" s="83">
        <v>61.785741811175335</v>
      </c>
      <c r="K35" s="83">
        <v>30.292553191489361</v>
      </c>
      <c r="L35" s="83">
        <v>17.839779005524861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360</v>
      </c>
      <c r="S35" s="83">
        <v>0</v>
      </c>
      <c r="T35" s="263">
        <v>45.50243350311262</v>
      </c>
      <c r="U35" s="86"/>
      <c r="V35" s="86"/>
      <c r="AA35" s="98"/>
      <c r="AB35" s="98"/>
      <c r="AC35" s="695"/>
      <c r="AD35" s="616"/>
      <c r="AE35" s="616"/>
      <c r="AF35" s="98"/>
      <c r="AG35" s="98"/>
    </row>
    <row r="36" spans="1:33" ht="16.5" thickBot="1" x14ac:dyDescent="0.3">
      <c r="A36" s="868" t="s">
        <v>564</v>
      </c>
      <c r="B36" s="868"/>
      <c r="C36" s="868"/>
      <c r="D36" s="868"/>
      <c r="E36" s="349"/>
      <c r="F36" s="358" t="s">
        <v>148</v>
      </c>
      <c r="G36" s="89">
        <v>0</v>
      </c>
      <c r="H36" s="89">
        <v>0</v>
      </c>
      <c r="I36" s="89">
        <v>0</v>
      </c>
      <c r="J36" s="89">
        <v>41.4</v>
      </c>
      <c r="K36" s="89">
        <v>27.970464135021096</v>
      </c>
      <c r="L36" s="89">
        <v>15.702283105022831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275">
        <v>25.591458333333332</v>
      </c>
      <c r="U36" s="86"/>
      <c r="V36" s="86"/>
      <c r="AA36" s="98"/>
      <c r="AB36" s="98"/>
      <c r="AC36" s="695"/>
      <c r="AD36" s="616"/>
      <c r="AE36" s="616"/>
      <c r="AF36" s="98"/>
      <c r="AG36" s="98"/>
    </row>
    <row r="37" spans="1:33" x14ac:dyDescent="0.25">
      <c r="A37" s="378"/>
      <c r="B37" s="369" t="s">
        <v>3</v>
      </c>
      <c r="C37" s="370" t="s">
        <v>10</v>
      </c>
      <c r="D37" s="371" t="s">
        <v>11</v>
      </c>
      <c r="E37" s="349"/>
      <c r="F37" s="357" t="s">
        <v>149</v>
      </c>
      <c r="G37" s="83">
        <v>0</v>
      </c>
      <c r="H37" s="83">
        <v>0</v>
      </c>
      <c r="I37" s="83">
        <v>0</v>
      </c>
      <c r="J37" s="83">
        <v>0</v>
      </c>
      <c r="K37" s="83">
        <v>25.537948717948719</v>
      </c>
      <c r="L37" s="83">
        <v>17.178138528138529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3">
        <v>144</v>
      </c>
      <c r="S37" s="83">
        <v>0</v>
      </c>
      <c r="T37" s="263">
        <v>20.224545454545453</v>
      </c>
      <c r="U37" s="86"/>
      <c r="V37" s="86"/>
      <c r="X37" s="88"/>
      <c r="Y37" s="88"/>
      <c r="Z37" s="88"/>
      <c r="AA37" s="354"/>
      <c r="AB37" s="98"/>
      <c r="AC37" s="695"/>
      <c r="AD37" s="616"/>
      <c r="AE37" s="616"/>
      <c r="AF37" s="98"/>
      <c r="AG37" s="98"/>
    </row>
    <row r="38" spans="1:33" x14ac:dyDescent="0.25">
      <c r="A38" s="357" t="s">
        <v>156</v>
      </c>
      <c r="B38" s="83">
        <v>281.41176470588238</v>
      </c>
      <c r="C38" s="83">
        <v>162.33333333333334</v>
      </c>
      <c r="D38" s="263">
        <v>263.55</v>
      </c>
      <c r="E38" s="349"/>
      <c r="F38" s="358" t="s">
        <v>363</v>
      </c>
      <c r="G38" s="89">
        <v>0</v>
      </c>
      <c r="H38" s="89">
        <v>219.42857142857142</v>
      </c>
      <c r="I38" s="89">
        <v>136.39633333333333</v>
      </c>
      <c r="J38" s="89">
        <v>62.714285714285715</v>
      </c>
      <c r="K38" s="89">
        <v>33.6</v>
      </c>
      <c r="L38" s="89">
        <v>23.25</v>
      </c>
      <c r="M38" s="89">
        <v>113.55555555555556</v>
      </c>
      <c r="N38" s="89">
        <v>70.26646706586827</v>
      </c>
      <c r="O38" s="89">
        <v>37.623762376237622</v>
      </c>
      <c r="P38" s="89">
        <v>12.110359408033828</v>
      </c>
      <c r="Q38" s="89">
        <v>0</v>
      </c>
      <c r="R38" s="89">
        <v>114</v>
      </c>
      <c r="S38" s="89">
        <v>0</v>
      </c>
      <c r="T38" s="275">
        <v>46.032760814249365</v>
      </c>
      <c r="U38" s="86"/>
      <c r="V38" s="86"/>
      <c r="AA38" s="98"/>
      <c r="AB38" s="98"/>
      <c r="AC38" s="695"/>
      <c r="AD38" s="616"/>
      <c r="AE38" s="616"/>
      <c r="AF38" s="98"/>
      <c r="AG38" s="98"/>
    </row>
    <row r="39" spans="1:33" ht="15" customHeight="1" x14ac:dyDescent="0.25">
      <c r="A39" s="358" t="s">
        <v>157</v>
      </c>
      <c r="B39" s="89">
        <v>131.61274509803923</v>
      </c>
      <c r="C39" s="89">
        <v>98.666666666666671</v>
      </c>
      <c r="D39" s="275">
        <v>128.14473684210526</v>
      </c>
      <c r="E39" s="349"/>
      <c r="F39" s="357" t="s">
        <v>151</v>
      </c>
      <c r="G39" s="83">
        <v>0</v>
      </c>
      <c r="H39" s="83">
        <v>0</v>
      </c>
      <c r="I39" s="83">
        <v>164</v>
      </c>
      <c r="J39" s="83">
        <v>39.977455716586157</v>
      </c>
      <c r="K39" s="83">
        <v>0</v>
      </c>
      <c r="L39" s="83">
        <v>15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  <c r="S39" s="83">
        <v>0</v>
      </c>
      <c r="T39" s="263">
        <v>41.249221183800628</v>
      </c>
      <c r="U39" s="86"/>
      <c r="V39" s="86"/>
      <c r="AA39" s="98"/>
      <c r="AB39" s="98"/>
      <c r="AC39" s="695"/>
      <c r="AD39" s="616"/>
      <c r="AE39" s="616"/>
      <c r="AF39" s="98"/>
      <c r="AG39" s="98"/>
    </row>
    <row r="40" spans="1:33" x14ac:dyDescent="0.25">
      <c r="A40" s="357" t="s">
        <v>158</v>
      </c>
      <c r="B40" s="83">
        <v>53.453166815343444</v>
      </c>
      <c r="C40" s="83">
        <v>36.203947368421055</v>
      </c>
      <c r="D40" s="263">
        <v>51.393558523173603</v>
      </c>
      <c r="E40" s="350"/>
      <c r="F40" s="358" t="s">
        <v>154</v>
      </c>
      <c r="G40" s="89">
        <v>0</v>
      </c>
      <c r="H40" s="89">
        <v>170.05263157894737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275">
        <v>170.05263157894737</v>
      </c>
      <c r="U40" s="86"/>
      <c r="V40" s="86"/>
      <c r="AA40" s="98"/>
      <c r="AB40" s="98"/>
      <c r="AC40" s="695"/>
      <c r="AD40" s="616"/>
      <c r="AE40" s="616"/>
      <c r="AF40" s="98"/>
      <c r="AG40" s="98"/>
    </row>
    <row r="41" spans="1:33" x14ac:dyDescent="0.25">
      <c r="A41" s="358" t="s">
        <v>159</v>
      </c>
      <c r="B41" s="89">
        <v>26.615124153498872</v>
      </c>
      <c r="C41" s="89">
        <v>19.380769230769232</v>
      </c>
      <c r="D41" s="275">
        <v>25.431403398363752</v>
      </c>
      <c r="E41" s="349"/>
      <c r="F41" s="357" t="s">
        <v>134</v>
      </c>
      <c r="G41" s="83">
        <v>0</v>
      </c>
      <c r="H41" s="83">
        <v>0</v>
      </c>
      <c r="I41" s="83">
        <v>0</v>
      </c>
      <c r="J41" s="83">
        <v>0</v>
      </c>
      <c r="K41" s="83">
        <v>32.369074492099323</v>
      </c>
      <c r="L41" s="83">
        <v>18.142857142857142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108</v>
      </c>
      <c r="S41" s="83">
        <v>0</v>
      </c>
      <c r="T41" s="263">
        <v>31.108519269776878</v>
      </c>
      <c r="U41" s="86"/>
      <c r="V41" s="86"/>
      <c r="AA41" s="98"/>
      <c r="AB41" s="98"/>
      <c r="AC41" s="695"/>
      <c r="AD41" s="616"/>
      <c r="AE41" s="616"/>
      <c r="AF41" s="98"/>
      <c r="AG41" s="98"/>
    </row>
    <row r="42" spans="1:33" ht="15.75" thickBot="1" x14ac:dyDescent="0.3">
      <c r="A42" s="357" t="s">
        <v>160</v>
      </c>
      <c r="B42" s="83">
        <v>13.386060100166945</v>
      </c>
      <c r="C42" s="83">
        <v>11.191542288557214</v>
      </c>
      <c r="D42" s="263">
        <v>13.070764832022874</v>
      </c>
      <c r="E42" s="86"/>
      <c r="F42" s="358" t="s">
        <v>106</v>
      </c>
      <c r="G42" s="89">
        <v>0</v>
      </c>
      <c r="H42" s="89">
        <v>0</v>
      </c>
      <c r="I42" s="89">
        <v>86.769230769230774</v>
      </c>
      <c r="J42" s="89">
        <v>56.535816618911177</v>
      </c>
      <c r="K42" s="89">
        <v>32.680272108843539</v>
      </c>
      <c r="L42" s="89">
        <v>18.132530120481928</v>
      </c>
      <c r="M42" s="89">
        <v>0</v>
      </c>
      <c r="N42" s="89">
        <v>0</v>
      </c>
      <c r="O42" s="89">
        <v>0</v>
      </c>
      <c r="P42" s="89">
        <v>0</v>
      </c>
      <c r="Q42" s="89">
        <v>0</v>
      </c>
      <c r="R42" s="89">
        <v>552</v>
      </c>
      <c r="S42" s="89">
        <v>0</v>
      </c>
      <c r="T42" s="275">
        <v>43.877234803337309</v>
      </c>
      <c r="U42" s="86"/>
      <c r="V42" s="86"/>
      <c r="AA42" s="98"/>
      <c r="AB42" s="98"/>
      <c r="AC42" s="695"/>
      <c r="AD42" s="616"/>
      <c r="AE42" s="616"/>
      <c r="AF42" s="98"/>
      <c r="AG42" s="98"/>
    </row>
    <row r="43" spans="1:33" ht="16.5" thickTop="1" thickBot="1" x14ac:dyDescent="0.3">
      <c r="A43" s="729" t="s">
        <v>190</v>
      </c>
      <c r="B43" s="606">
        <v>6.6902173913043477</v>
      </c>
      <c r="C43" s="606">
        <v>6.3023255813953485</v>
      </c>
      <c r="D43" s="607">
        <v>6.6167400881057272</v>
      </c>
      <c r="E43" s="348"/>
      <c r="F43" s="359" t="s">
        <v>11</v>
      </c>
      <c r="G43" s="207">
        <v>360</v>
      </c>
      <c r="H43" s="207">
        <v>348.01704545454544</v>
      </c>
      <c r="I43" s="207">
        <v>152.38534966819805</v>
      </c>
      <c r="J43" s="207">
        <v>63.319047619047623</v>
      </c>
      <c r="K43" s="207">
        <v>32.858127301420303</v>
      </c>
      <c r="L43" s="207">
        <v>18.591240045506257</v>
      </c>
      <c r="M43" s="207">
        <v>113.55555555555556</v>
      </c>
      <c r="N43" s="207">
        <v>70.26646706586827</v>
      </c>
      <c r="O43" s="207">
        <v>37.623762376237622</v>
      </c>
      <c r="P43" s="207">
        <v>12.110359408033828</v>
      </c>
      <c r="Q43" s="207">
        <v>0</v>
      </c>
      <c r="R43" s="207">
        <v>425.34375</v>
      </c>
      <c r="S43" s="207">
        <v>0</v>
      </c>
      <c r="T43" s="308">
        <v>62.699682688306289</v>
      </c>
      <c r="U43" s="86"/>
      <c r="V43" s="86"/>
      <c r="AA43" s="98"/>
      <c r="AB43" s="98"/>
      <c r="AC43" s="695"/>
      <c r="AD43" s="616"/>
      <c r="AE43" s="616"/>
      <c r="AF43" s="98"/>
      <c r="AG43" s="98"/>
    </row>
    <row r="44" spans="1:33" x14ac:dyDescent="0.25">
      <c r="A44" s="357" t="s">
        <v>484</v>
      </c>
      <c r="B44" s="83">
        <v>36.5</v>
      </c>
      <c r="C44" s="83">
        <v>50</v>
      </c>
      <c r="D44" s="263">
        <v>37.464285714285715</v>
      </c>
      <c r="E44" s="349"/>
      <c r="F44" s="810"/>
      <c r="G44" s="606"/>
      <c r="H44" s="606"/>
      <c r="I44" s="606"/>
      <c r="J44" s="606"/>
      <c r="K44" s="606"/>
      <c r="L44" s="606"/>
      <c r="M44" s="606"/>
      <c r="N44" s="606"/>
      <c r="O44" s="606"/>
      <c r="P44" s="606"/>
      <c r="Q44" s="606"/>
      <c r="R44" s="606"/>
      <c r="S44" s="606"/>
      <c r="T44" s="606"/>
      <c r="U44" s="86"/>
      <c r="V44" s="86"/>
      <c r="AA44" s="98"/>
      <c r="AB44" s="98"/>
      <c r="AC44" s="695"/>
      <c r="AD44" s="616"/>
      <c r="AE44" s="616"/>
      <c r="AF44" s="98"/>
      <c r="AG44" s="98"/>
    </row>
    <row r="45" spans="1:33" ht="16.5" thickBot="1" x14ac:dyDescent="0.3">
      <c r="A45" s="358" t="s">
        <v>472</v>
      </c>
      <c r="B45" s="89">
        <v>24.926380368098158</v>
      </c>
      <c r="C45" s="89">
        <v>20.473684210526315</v>
      </c>
      <c r="D45" s="275">
        <v>24.46153846153846</v>
      </c>
      <c r="E45" s="349"/>
      <c r="F45" s="864" t="s">
        <v>561</v>
      </c>
      <c r="G45" s="864"/>
      <c r="H45" s="864"/>
      <c r="I45" s="864"/>
      <c r="J45" s="864"/>
      <c r="K45" s="864"/>
      <c r="L45" s="864"/>
      <c r="M45" s="864"/>
      <c r="N45" s="864"/>
      <c r="O45" s="864"/>
      <c r="P45" s="864"/>
      <c r="Q45" s="864"/>
      <c r="R45" s="864"/>
      <c r="S45" s="864"/>
      <c r="T45" s="864"/>
      <c r="U45" s="86"/>
    </row>
    <row r="46" spans="1:33" x14ac:dyDescent="0.25">
      <c r="A46" s="357" t="s">
        <v>434</v>
      </c>
      <c r="B46" s="83">
        <v>13.29050279329609</v>
      </c>
      <c r="C46" s="83">
        <v>11.959183673469388</v>
      </c>
      <c r="D46" s="263">
        <v>13.004385964912281</v>
      </c>
      <c r="E46" s="349"/>
      <c r="F46" s="355"/>
      <c r="G46" s="246" t="s">
        <v>156</v>
      </c>
      <c r="H46" s="246" t="s">
        <v>157</v>
      </c>
      <c r="I46" s="246" t="s">
        <v>158</v>
      </c>
      <c r="J46" s="246" t="s">
        <v>159</v>
      </c>
      <c r="K46" s="246" t="s">
        <v>160</v>
      </c>
      <c r="L46" s="246" t="s">
        <v>190</v>
      </c>
      <c r="M46" s="246" t="s">
        <v>484</v>
      </c>
      <c r="N46" s="246" t="s">
        <v>472</v>
      </c>
      <c r="O46" s="246" t="s">
        <v>434</v>
      </c>
      <c r="P46" s="246" t="s">
        <v>435</v>
      </c>
      <c r="Q46" s="246" t="s">
        <v>273</v>
      </c>
      <c r="R46" s="246" t="s">
        <v>272</v>
      </c>
      <c r="S46" s="246" t="s">
        <v>192</v>
      </c>
      <c r="T46" s="377" t="s">
        <v>11</v>
      </c>
      <c r="U46" s="86"/>
    </row>
    <row r="47" spans="1:33" x14ac:dyDescent="0.25">
      <c r="A47" s="358" t="s">
        <v>435</v>
      </c>
      <c r="B47" s="89">
        <v>4.1138952164009108</v>
      </c>
      <c r="C47" s="89">
        <v>3.629139072847682</v>
      </c>
      <c r="D47" s="275">
        <v>3.9898305084745762</v>
      </c>
      <c r="E47" s="349"/>
      <c r="F47" s="357" t="s">
        <v>412</v>
      </c>
      <c r="G47" s="83">
        <v>260.4736842105263</v>
      </c>
      <c r="H47" s="83">
        <v>182.0721649484536</v>
      </c>
      <c r="I47" s="83">
        <v>70.65625</v>
      </c>
      <c r="J47" s="83">
        <v>90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240</v>
      </c>
      <c r="R47" s="83">
        <v>204</v>
      </c>
      <c r="S47" s="83">
        <v>0</v>
      </c>
      <c r="T47" s="263">
        <v>166.96129032258065</v>
      </c>
      <c r="U47" s="86"/>
    </row>
    <row r="48" spans="1:33" x14ac:dyDescent="0.25">
      <c r="A48" s="357" t="s">
        <v>273</v>
      </c>
      <c r="B48" s="83">
        <v>289.90909090909093</v>
      </c>
      <c r="C48" s="83">
        <v>0</v>
      </c>
      <c r="D48" s="263">
        <v>289.90909090909093</v>
      </c>
      <c r="E48" s="349"/>
      <c r="F48" s="358" t="s">
        <v>129</v>
      </c>
      <c r="G48" s="89">
        <v>0</v>
      </c>
      <c r="H48" s="89">
        <v>0</v>
      </c>
      <c r="I48" s="89">
        <v>66.428571428571431</v>
      </c>
      <c r="J48" s="89">
        <v>65.896551724137936</v>
      </c>
      <c r="K48" s="89">
        <v>9.25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607">
        <v>61.907407407407405</v>
      </c>
      <c r="U48" s="86"/>
    </row>
    <row r="49" spans="1:21" x14ac:dyDescent="0.25">
      <c r="A49" s="358" t="s">
        <v>272</v>
      </c>
      <c r="B49" s="89">
        <v>137.42622950819671</v>
      </c>
      <c r="C49" s="89">
        <v>99.666666666666671</v>
      </c>
      <c r="D49" s="275">
        <v>135.65625</v>
      </c>
      <c r="E49" s="349"/>
      <c r="F49" s="357" t="s">
        <v>132</v>
      </c>
      <c r="G49" s="83">
        <v>0</v>
      </c>
      <c r="H49" s="83">
        <v>135.36363636363637</v>
      </c>
      <c r="I49" s="83">
        <v>87.727272727272734</v>
      </c>
      <c r="J49" s="83">
        <v>40.05263157894737</v>
      </c>
      <c r="K49" s="83">
        <v>18.238095238095237</v>
      </c>
      <c r="L49" s="83">
        <v>11</v>
      </c>
      <c r="M49" s="83">
        <v>0</v>
      </c>
      <c r="N49" s="83">
        <v>0</v>
      </c>
      <c r="O49" s="83">
        <v>0</v>
      </c>
      <c r="P49" s="83">
        <v>0</v>
      </c>
      <c r="Q49" s="83">
        <v>362</v>
      </c>
      <c r="R49" s="83">
        <v>0</v>
      </c>
      <c r="S49" s="83">
        <v>117.66666666666667</v>
      </c>
      <c r="T49" s="263">
        <v>67.773195876288653</v>
      </c>
      <c r="U49" s="86"/>
    </row>
    <row r="50" spans="1:21" ht="15.75" thickBot="1" x14ac:dyDescent="0.3">
      <c r="A50" s="357" t="s">
        <v>192</v>
      </c>
      <c r="B50" s="83">
        <v>93.937106918238996</v>
      </c>
      <c r="C50" s="83">
        <v>40.666666666666664</v>
      </c>
      <c r="D50" s="263">
        <v>92.950617283950621</v>
      </c>
      <c r="E50" s="350"/>
      <c r="F50" s="358" t="s">
        <v>135</v>
      </c>
      <c r="G50" s="89">
        <v>0</v>
      </c>
      <c r="H50" s="89">
        <v>241</v>
      </c>
      <c r="I50" s="89">
        <v>174.38235294117646</v>
      </c>
      <c r="J50" s="89">
        <v>61.454545454545453</v>
      </c>
      <c r="K50" s="89">
        <v>18.783625730994153</v>
      </c>
      <c r="L50" s="89">
        <v>6.1147540983606561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295.72727272727275</v>
      </c>
      <c r="S50" s="89">
        <v>92.484276729559753</v>
      </c>
      <c r="T50" s="607">
        <v>65.715859030837009</v>
      </c>
      <c r="U50" s="86"/>
    </row>
    <row r="51" spans="1:21" ht="16.5" thickTop="1" thickBot="1" x14ac:dyDescent="0.3">
      <c r="A51" s="359" t="s">
        <v>11</v>
      </c>
      <c r="B51" s="207">
        <v>28.277471869762987</v>
      </c>
      <c r="C51" s="207">
        <v>17.066753078418664</v>
      </c>
      <c r="D51" s="308">
        <v>26.529655451146812</v>
      </c>
      <c r="E51" s="349"/>
      <c r="F51" s="357" t="s">
        <v>139</v>
      </c>
      <c r="G51" s="83">
        <v>0</v>
      </c>
      <c r="H51" s="83">
        <v>147.45454545454547</v>
      </c>
      <c r="I51" s="83">
        <v>63.821782178217823</v>
      </c>
      <c r="J51" s="83">
        <v>27.944162436548222</v>
      </c>
      <c r="K51" s="83">
        <v>17.608695652173914</v>
      </c>
      <c r="L51" s="83">
        <v>9.75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150</v>
      </c>
      <c r="S51" s="83">
        <v>0</v>
      </c>
      <c r="T51" s="263">
        <v>41.659824046920818</v>
      </c>
      <c r="U51" s="86"/>
    </row>
    <row r="52" spans="1:21" x14ac:dyDescent="0.25">
      <c r="A52" s="810"/>
      <c r="B52" s="810"/>
      <c r="C52" s="810"/>
      <c r="D52" s="810"/>
      <c r="E52" s="86"/>
      <c r="F52" s="358" t="s">
        <v>133</v>
      </c>
      <c r="G52" s="89">
        <v>0</v>
      </c>
      <c r="H52" s="89">
        <v>183.5</v>
      </c>
      <c r="I52" s="89">
        <v>104.93243243243244</v>
      </c>
      <c r="J52" s="89">
        <v>34.864093959731541</v>
      </c>
      <c r="K52" s="89">
        <v>19.394957983193276</v>
      </c>
      <c r="L52" s="89">
        <v>8</v>
      </c>
      <c r="M52" s="89">
        <v>0</v>
      </c>
      <c r="N52" s="89">
        <v>0</v>
      </c>
      <c r="O52" s="89">
        <v>0</v>
      </c>
      <c r="P52" s="89">
        <v>0</v>
      </c>
      <c r="Q52" s="89">
        <v>347</v>
      </c>
      <c r="R52" s="89">
        <v>148</v>
      </c>
      <c r="S52" s="89">
        <v>0</v>
      </c>
      <c r="T52" s="607">
        <v>39.091127098321344</v>
      </c>
      <c r="U52" s="86"/>
    </row>
    <row r="53" spans="1:21" ht="15" customHeight="1" x14ac:dyDescent="0.25">
      <c r="A53" s="810"/>
      <c r="B53" s="810"/>
      <c r="C53" s="810"/>
      <c r="D53" s="810"/>
      <c r="F53" s="357" t="s">
        <v>130</v>
      </c>
      <c r="G53" s="83">
        <v>0</v>
      </c>
      <c r="H53" s="83">
        <v>265</v>
      </c>
      <c r="I53" s="83">
        <v>62.283687943262414</v>
      </c>
      <c r="J53" s="83">
        <v>28.267857142857142</v>
      </c>
      <c r="K53" s="83">
        <v>16.054545454545455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372.66666666666669</v>
      </c>
      <c r="R53" s="83">
        <v>69.833333333333329</v>
      </c>
      <c r="S53" s="83">
        <v>0</v>
      </c>
      <c r="T53" s="263">
        <v>40.342915811088297</v>
      </c>
    </row>
    <row r="54" spans="1:21" x14ac:dyDescent="0.25">
      <c r="B54" s="86"/>
      <c r="C54" s="86"/>
      <c r="D54" s="86"/>
      <c r="F54" s="358" t="s">
        <v>362</v>
      </c>
      <c r="G54" s="89">
        <v>0</v>
      </c>
      <c r="H54" s="89">
        <v>24</v>
      </c>
      <c r="I54" s="89">
        <v>0</v>
      </c>
      <c r="J54" s="89">
        <v>47.333333333333336</v>
      </c>
      <c r="K54" s="89">
        <v>12.413043478260869</v>
      </c>
      <c r="L54" s="89">
        <v>7.9388888888888891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607">
        <v>9.4173913043478255</v>
      </c>
    </row>
    <row r="55" spans="1:21" x14ac:dyDescent="0.25">
      <c r="B55" s="86"/>
      <c r="C55" s="86"/>
      <c r="D55" s="86"/>
      <c r="F55" s="357" t="s">
        <v>143</v>
      </c>
      <c r="G55" s="83">
        <v>0</v>
      </c>
      <c r="H55" s="83">
        <v>39</v>
      </c>
      <c r="I55" s="83">
        <v>33.973094170403584</v>
      </c>
      <c r="J55" s="83">
        <v>24.90909090909091</v>
      </c>
      <c r="K55" s="83">
        <v>13.193548387096774</v>
      </c>
      <c r="L55" s="83">
        <v>5.833333333333333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>
        <v>31.5</v>
      </c>
      <c r="S55" s="83">
        <v>0</v>
      </c>
      <c r="T55" s="263">
        <v>21.280867106503297</v>
      </c>
    </row>
    <row r="56" spans="1:21" x14ac:dyDescent="0.25">
      <c r="B56" s="86"/>
      <c r="C56" s="86"/>
      <c r="D56" s="86"/>
      <c r="F56" s="358" t="s">
        <v>147</v>
      </c>
      <c r="G56" s="89">
        <v>0</v>
      </c>
      <c r="H56" s="89">
        <v>0</v>
      </c>
      <c r="I56" s="89">
        <v>38.501766784452293</v>
      </c>
      <c r="J56" s="89">
        <v>21</v>
      </c>
      <c r="K56" s="89">
        <v>10.917910447761194</v>
      </c>
      <c r="L56" s="89">
        <v>4.2941176470588234</v>
      </c>
      <c r="M56" s="89">
        <v>0</v>
      </c>
      <c r="N56" s="89">
        <v>0</v>
      </c>
      <c r="O56" s="89">
        <v>0</v>
      </c>
      <c r="P56" s="89">
        <v>0</v>
      </c>
      <c r="Q56" s="89">
        <v>187.75</v>
      </c>
      <c r="R56" s="89">
        <v>124.5</v>
      </c>
      <c r="S56" s="89">
        <v>0</v>
      </c>
      <c r="T56" s="607">
        <v>27.085106382978722</v>
      </c>
    </row>
    <row r="57" spans="1:21" x14ac:dyDescent="0.25">
      <c r="B57" s="86"/>
      <c r="C57" s="86"/>
      <c r="D57" s="86"/>
      <c r="F57" s="357" t="s">
        <v>413</v>
      </c>
      <c r="G57" s="83">
        <v>0</v>
      </c>
      <c r="H57" s="83">
        <v>0</v>
      </c>
      <c r="I57" s="83">
        <v>42.621621621621621</v>
      </c>
      <c r="J57" s="83">
        <v>21.878698224852069</v>
      </c>
      <c r="K57" s="83">
        <v>10.707692307692307</v>
      </c>
      <c r="L57" s="83">
        <v>5.9297520661157028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112</v>
      </c>
      <c r="S57" s="83">
        <v>0</v>
      </c>
      <c r="T57" s="263">
        <v>16.782608695652176</v>
      </c>
    </row>
    <row r="58" spans="1:21" x14ac:dyDescent="0.25">
      <c r="B58" s="86"/>
      <c r="C58" s="86"/>
      <c r="D58" s="86"/>
      <c r="F58" s="358" t="s">
        <v>148</v>
      </c>
      <c r="G58" s="89">
        <v>0</v>
      </c>
      <c r="H58" s="89">
        <v>0</v>
      </c>
      <c r="I58" s="89">
        <v>0</v>
      </c>
      <c r="J58" s="89">
        <v>12.714285714285714</v>
      </c>
      <c r="K58" s="89">
        <v>9.5625</v>
      </c>
      <c r="L58" s="89">
        <v>5.6363636363636367</v>
      </c>
      <c r="M58" s="89">
        <v>0</v>
      </c>
      <c r="N58" s="89">
        <v>0</v>
      </c>
      <c r="O58" s="89">
        <v>0</v>
      </c>
      <c r="P58" s="89">
        <v>0</v>
      </c>
      <c r="Q58" s="89">
        <v>371</v>
      </c>
      <c r="R58" s="89">
        <v>0</v>
      </c>
      <c r="S58" s="89">
        <v>0</v>
      </c>
      <c r="T58" s="607">
        <v>9.7924944812362025</v>
      </c>
    </row>
    <row r="59" spans="1:21" x14ac:dyDescent="0.25">
      <c r="B59" s="86"/>
      <c r="C59" s="86"/>
      <c r="D59" s="86"/>
      <c r="F59" s="357" t="s">
        <v>149</v>
      </c>
      <c r="G59" s="83">
        <v>0</v>
      </c>
      <c r="H59" s="83">
        <v>0</v>
      </c>
      <c r="I59" s="83">
        <v>0</v>
      </c>
      <c r="J59" s="83">
        <v>0</v>
      </c>
      <c r="K59" s="83">
        <v>7.831325301204819</v>
      </c>
      <c r="L59" s="83">
        <v>6.5388888888888888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55</v>
      </c>
      <c r="S59" s="83">
        <v>0</v>
      </c>
      <c r="T59" s="263">
        <v>7.1287878787878789</v>
      </c>
    </row>
    <row r="60" spans="1:21" x14ac:dyDescent="0.25">
      <c r="B60" s="86"/>
      <c r="C60" s="86"/>
      <c r="D60" s="86"/>
      <c r="F60" s="358" t="s">
        <v>363</v>
      </c>
      <c r="G60" s="89">
        <v>0</v>
      </c>
      <c r="H60" s="89">
        <v>57.25</v>
      </c>
      <c r="I60" s="89">
        <v>36.701680672268907</v>
      </c>
      <c r="J60" s="89">
        <v>16.462121212121211</v>
      </c>
      <c r="K60" s="89">
        <v>8.5833333333333339</v>
      </c>
      <c r="L60" s="89">
        <v>6.7391304347826084</v>
      </c>
      <c r="M60" s="89">
        <v>37.464285714285715</v>
      </c>
      <c r="N60" s="89">
        <v>24.46153846153846</v>
      </c>
      <c r="O60" s="89">
        <v>13.004385964912281</v>
      </c>
      <c r="P60" s="89">
        <v>3.9898305084745762</v>
      </c>
      <c r="Q60" s="89">
        <v>0</v>
      </c>
      <c r="R60" s="89">
        <v>73.333333333333329</v>
      </c>
      <c r="S60" s="89">
        <v>0</v>
      </c>
      <c r="T60" s="607">
        <v>16.37968643490116</v>
      </c>
    </row>
    <row r="61" spans="1:21" x14ac:dyDescent="0.25">
      <c r="B61" s="86"/>
      <c r="C61" s="86"/>
      <c r="D61" s="86"/>
      <c r="F61" s="357" t="s">
        <v>151</v>
      </c>
      <c r="G61" s="83">
        <v>0</v>
      </c>
      <c r="H61" s="83">
        <v>0</v>
      </c>
      <c r="I61" s="83">
        <v>45.666666666666664</v>
      </c>
      <c r="J61" s="83">
        <v>15.568807339449542</v>
      </c>
      <c r="K61" s="83">
        <v>3</v>
      </c>
      <c r="L61" s="83">
        <v>4.125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263">
        <v>15.508695652173913</v>
      </c>
    </row>
    <row r="62" spans="1:21" x14ac:dyDescent="0.25">
      <c r="B62" s="86"/>
      <c r="C62" s="86"/>
      <c r="D62" s="86"/>
      <c r="F62" s="358" t="s">
        <v>154</v>
      </c>
      <c r="G62" s="89">
        <v>0</v>
      </c>
      <c r="H62" s="89">
        <v>48.381818181818183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9</v>
      </c>
      <c r="S62" s="89">
        <v>0</v>
      </c>
      <c r="T62" s="607">
        <v>47.678571428571431</v>
      </c>
    </row>
    <row r="63" spans="1:21" x14ac:dyDescent="0.25">
      <c r="B63" s="86"/>
      <c r="C63" s="86"/>
      <c r="D63" s="86"/>
      <c r="F63" s="357" t="s">
        <v>134</v>
      </c>
      <c r="G63" s="83">
        <v>0</v>
      </c>
      <c r="H63" s="83">
        <v>0</v>
      </c>
      <c r="I63" s="83">
        <v>0</v>
      </c>
      <c r="J63" s="83">
        <v>0</v>
      </c>
      <c r="K63" s="83">
        <v>13.934984520123839</v>
      </c>
      <c r="L63" s="83">
        <v>7.3424657534246576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19.5</v>
      </c>
      <c r="S63" s="83">
        <v>0</v>
      </c>
      <c r="T63" s="263">
        <v>13.282940360610263</v>
      </c>
    </row>
    <row r="64" spans="1:21" ht="15.75" thickBot="1" x14ac:dyDescent="0.3">
      <c r="B64" s="86"/>
      <c r="C64" s="86"/>
      <c r="D64" s="86"/>
      <c r="F64" s="358" t="s">
        <v>106</v>
      </c>
      <c r="G64" s="89">
        <v>322</v>
      </c>
      <c r="H64" s="89">
        <v>6</v>
      </c>
      <c r="I64" s="89">
        <v>36.39473684210526</v>
      </c>
      <c r="J64" s="89">
        <v>21.035647279549718</v>
      </c>
      <c r="K64" s="89">
        <v>12.815856777493606</v>
      </c>
      <c r="L64" s="89">
        <v>6.5545023696682465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365">
        <v>125.6</v>
      </c>
      <c r="S64" s="365">
        <v>0</v>
      </c>
      <c r="T64" s="607">
        <v>16.902542372881356</v>
      </c>
    </row>
    <row r="65" spans="2:20" ht="16.5" thickTop="1" thickBot="1" x14ac:dyDescent="0.3">
      <c r="B65" s="86"/>
      <c r="C65" s="86"/>
      <c r="D65" s="86"/>
      <c r="F65" s="359" t="s">
        <v>11</v>
      </c>
      <c r="G65" s="207">
        <v>263.55</v>
      </c>
      <c r="H65" s="207">
        <v>128.14473684210526</v>
      </c>
      <c r="I65" s="207">
        <v>51.393558523173603</v>
      </c>
      <c r="J65" s="207">
        <v>25.431403398363752</v>
      </c>
      <c r="K65" s="207">
        <v>13.070764832022874</v>
      </c>
      <c r="L65" s="207">
        <v>6.6167400881057272</v>
      </c>
      <c r="M65" s="207">
        <v>37.464285714285715</v>
      </c>
      <c r="N65" s="207">
        <v>24.46153846153846</v>
      </c>
      <c r="O65" s="207">
        <v>13.004385964912281</v>
      </c>
      <c r="P65" s="207">
        <v>3.9898305084745762</v>
      </c>
      <c r="Q65" s="207">
        <v>289.90909090909093</v>
      </c>
      <c r="R65" s="207">
        <v>135.65625</v>
      </c>
      <c r="S65" s="207">
        <v>92.950617283950621</v>
      </c>
      <c r="T65" s="308">
        <v>26.529655451146812</v>
      </c>
    </row>
    <row r="66" spans="2:20" x14ac:dyDescent="0.25">
      <c r="F66" s="810"/>
    </row>
  </sheetData>
  <mergeCells count="6">
    <mergeCell ref="F23:T23"/>
    <mergeCell ref="A36:D36"/>
    <mergeCell ref="A1:D1"/>
    <mergeCell ref="F1:T1"/>
    <mergeCell ref="F45:T45"/>
    <mergeCell ref="A18:D1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Overview_ADP_by_Location</vt:lpstr>
      <vt:lpstr>Overview_On_Grounds_Pop</vt:lpstr>
      <vt:lpstr>Overview_Operational_Cap</vt:lpstr>
      <vt:lpstr>Overview_Employee_Data</vt:lpstr>
      <vt:lpstr>Admissions_Overview</vt:lpstr>
      <vt:lpstr>Admissions_Crime_Sentence</vt:lpstr>
      <vt:lpstr>Admissions_Needs_Risk</vt:lpstr>
      <vt:lpstr>Releases_Overview</vt:lpstr>
      <vt:lpstr>Releases_Felony_Info</vt:lpstr>
      <vt:lpstr>Releases_All_Admit Types</vt:lpstr>
      <vt:lpstr>Release_Profile</vt:lpstr>
      <vt:lpstr>Offender_Overview</vt:lpstr>
      <vt:lpstr>Offender_AdmType and FelClass</vt:lpstr>
      <vt:lpstr>Offender_County</vt:lpstr>
      <vt:lpstr>Offender_June 30_Crimes</vt:lpstr>
      <vt:lpstr>Offender_SentLengths</vt:lpstr>
      <vt:lpstr>Offender_Needs_Risk</vt:lpstr>
      <vt:lpstr>Offender_Escapes</vt:lpstr>
      <vt:lpstr>Parole_Overview</vt:lpstr>
      <vt:lpstr>Recidivism</vt:lpstr>
    </vt:vector>
  </TitlesOfParts>
  <Company>CDOC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L Barr</dc:creator>
  <cp:lastModifiedBy>Compton, Lindsay</cp:lastModifiedBy>
  <dcterms:created xsi:type="dcterms:W3CDTF">2014-03-11T19:06:02Z</dcterms:created>
  <dcterms:modified xsi:type="dcterms:W3CDTF">2020-07-30T22:42:42Z</dcterms:modified>
</cp:coreProperties>
</file>