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rserials\cr111internet\"/>
    </mc:Choice>
  </mc:AlternateContent>
  <bookViews>
    <workbookView xWindow="0" yWindow="0" windowWidth="19200" windowHeight="7080" firstSheet="15" activeTab="19"/>
  </bookViews>
  <sheets>
    <sheet name="Overview_AvgPopbyLocation" sheetId="2" r:id="rId1"/>
    <sheet name="Overview_On-Grounds" sheetId="3" r:id="rId2"/>
    <sheet name="Overview_OperCap" sheetId="4" r:id="rId3"/>
    <sheet name="Overview_EmployeeData" sheetId="1" r:id="rId4"/>
    <sheet name="Admissions_Type" sheetId="8" r:id="rId5"/>
    <sheet name="Admissions_Crime_Sentence" sheetId="9" r:id="rId6"/>
    <sheet name="Admissions_Needs_Risk" sheetId="10" r:id="rId7"/>
    <sheet name="Releases Summary" sheetId="27" r:id="rId8"/>
    <sheet name="Releases_Felony Info" sheetId="11" r:id="rId9"/>
    <sheet name="Releases_All_Admit Types" sheetId="12" r:id="rId10"/>
    <sheet name="Release Type_Profile" sheetId="26" r:id="rId11"/>
    <sheet name="Inmates_Demos" sheetId="18" r:id="rId12"/>
    <sheet name="Inmates_AdmType and FelClass" sheetId="17" r:id="rId13"/>
    <sheet name="Inmates_County" sheetId="16" r:id="rId14"/>
    <sheet name="Inmates_June 30_Crimes" sheetId="15" r:id="rId15"/>
    <sheet name="Inmates_SentLengths" sheetId="21" r:id="rId16"/>
    <sheet name="Inmates_Needs_Risk" sheetId="13" r:id="rId17"/>
    <sheet name="Inmates_DepartmentalEscapes" sheetId="5" r:id="rId18"/>
    <sheet name="Parole" sheetId="25" r:id="rId19"/>
    <sheet name="Recidivism" sheetId="24" r:id="rId20"/>
  </sheets>
  <calcPr calcId="152511"/>
</workbook>
</file>

<file path=xl/calcChain.xml><?xml version="1.0" encoding="utf-8"?>
<calcChain xmlns="http://schemas.openxmlformats.org/spreadsheetml/2006/main">
  <c r="I38" i="9" l="1"/>
  <c r="J38" i="9"/>
  <c r="K38" i="9"/>
  <c r="L38" i="9"/>
  <c r="M38" i="9"/>
  <c r="H28" i="21" l="1"/>
  <c r="AO28" i="15"/>
  <c r="BN28" i="16"/>
  <c r="Q6" i="17"/>
  <c r="Q7" i="17"/>
  <c r="Q8" i="17"/>
  <c r="Q3" i="17"/>
  <c r="Q4" i="17"/>
  <c r="Q5" i="17"/>
  <c r="P62" i="17"/>
  <c r="P39" i="17"/>
  <c r="P40" i="17"/>
  <c r="P41" i="17"/>
  <c r="P42" i="17"/>
  <c r="P43" i="17"/>
  <c r="P44" i="17"/>
  <c r="P45" i="17"/>
  <c r="P46" i="17"/>
  <c r="P47" i="17"/>
  <c r="P48" i="17"/>
  <c r="P49" i="17"/>
  <c r="P50" i="17"/>
  <c r="P51" i="17"/>
  <c r="P52" i="17"/>
  <c r="P53" i="17"/>
  <c r="P54" i="17"/>
  <c r="P55" i="17"/>
  <c r="P56" i="17"/>
  <c r="P57" i="17"/>
  <c r="P58" i="17"/>
  <c r="P59" i="17"/>
  <c r="P60" i="17"/>
  <c r="P61" i="17"/>
  <c r="P63" i="17"/>
  <c r="P64" i="17"/>
  <c r="P38" i="17"/>
  <c r="P37" i="17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4" i="17"/>
  <c r="G3" i="17"/>
  <c r="Q28" i="18"/>
  <c r="G4" i="18"/>
  <c r="G5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9" i="18"/>
  <c r="G30" i="18"/>
  <c r="G28" i="18"/>
  <c r="G3" i="18"/>
  <c r="C31" i="18"/>
  <c r="D31" i="18"/>
  <c r="E31" i="18"/>
  <c r="F31" i="18"/>
  <c r="B31" i="18"/>
  <c r="Q30" i="18"/>
  <c r="P38" i="9"/>
  <c r="O38" i="9"/>
  <c r="G31" i="18" l="1"/>
  <c r="N6" i="8"/>
  <c r="N5" i="8"/>
  <c r="N4" i="8"/>
  <c r="N24" i="8"/>
  <c r="G73" i="8"/>
  <c r="G62" i="8"/>
  <c r="F62" i="8"/>
  <c r="G60" i="8"/>
  <c r="G59" i="8"/>
  <c r="G58" i="8"/>
  <c r="G57" i="8"/>
  <c r="G56" i="8"/>
  <c r="G55" i="8"/>
  <c r="G54" i="8"/>
  <c r="G53" i="8"/>
  <c r="G52" i="8"/>
  <c r="G51" i="8"/>
  <c r="G50" i="8"/>
  <c r="G61" i="8"/>
  <c r="G42" i="8"/>
  <c r="G45" i="8" s="1"/>
  <c r="F45" i="8"/>
  <c r="G44" i="8"/>
  <c r="G43" i="8"/>
  <c r="G41" i="8"/>
  <c r="G40" i="8"/>
  <c r="G35" i="8"/>
  <c r="F35" i="8"/>
  <c r="G26" i="8"/>
  <c r="G25" i="8"/>
  <c r="G34" i="8"/>
  <c r="G33" i="8"/>
  <c r="G32" i="8"/>
  <c r="G31" i="8"/>
  <c r="G30" i="8"/>
  <c r="G29" i="8"/>
  <c r="G28" i="8"/>
  <c r="Q34" i="25" l="1"/>
  <c r="Q26" i="25"/>
  <c r="Q27" i="25"/>
  <c r="Q28" i="25"/>
  <c r="Q29" i="25"/>
  <c r="Q30" i="25"/>
  <c r="Q31" i="25"/>
  <c r="Q32" i="25"/>
  <c r="Q33" i="25"/>
  <c r="Q25" i="25"/>
  <c r="Q13" i="25"/>
  <c r="Q14" i="25"/>
  <c r="Q15" i="25"/>
  <c r="Q16" i="25"/>
  <c r="Q17" i="25"/>
  <c r="Q18" i="25"/>
  <c r="Q19" i="25"/>
  <c r="Q12" i="25"/>
  <c r="Q7" i="25"/>
  <c r="Q6" i="25"/>
  <c r="Q5" i="25"/>
  <c r="Q4" i="25"/>
  <c r="K38" i="25"/>
  <c r="K37" i="25"/>
  <c r="K36" i="25"/>
  <c r="K35" i="25"/>
  <c r="K17" i="25"/>
  <c r="K16" i="25"/>
  <c r="K18" i="25"/>
  <c r="K19" i="25"/>
  <c r="K20" i="25"/>
  <c r="O20" i="25"/>
  <c r="P20" i="25"/>
  <c r="K21" i="25"/>
  <c r="K8" i="25"/>
  <c r="K9" i="25"/>
  <c r="K10" i="25"/>
  <c r="K11" i="25"/>
  <c r="K12" i="25"/>
  <c r="K13" i="25"/>
  <c r="K14" i="25"/>
  <c r="K15" i="25"/>
  <c r="K22" i="25"/>
  <c r="K23" i="25"/>
  <c r="K24" i="25"/>
  <c r="K25" i="25"/>
  <c r="K26" i="25"/>
  <c r="K27" i="25"/>
  <c r="K28" i="25"/>
  <c r="K29" i="25"/>
  <c r="K7" i="25"/>
  <c r="K6" i="25"/>
  <c r="K5" i="25"/>
  <c r="K4" i="25"/>
  <c r="E29" i="25"/>
  <c r="E30" i="25"/>
  <c r="E31" i="25"/>
  <c r="E32" i="25"/>
  <c r="E33" i="25"/>
  <c r="E34" i="25"/>
  <c r="E35" i="25"/>
  <c r="E36" i="25"/>
  <c r="E37" i="25"/>
  <c r="E38" i="25"/>
  <c r="E26" i="25"/>
  <c r="E27" i="25"/>
  <c r="E28" i="25"/>
  <c r="E25" i="25"/>
  <c r="E14" i="25"/>
  <c r="E15" i="25"/>
  <c r="E16" i="25"/>
  <c r="E17" i="25"/>
  <c r="E18" i="25"/>
  <c r="E19" i="25"/>
  <c r="E20" i="25"/>
  <c r="E21" i="25"/>
  <c r="E13" i="25"/>
  <c r="E12" i="25"/>
  <c r="E11" i="25"/>
  <c r="E10" i="25"/>
  <c r="D4" i="25"/>
  <c r="D3" i="25"/>
  <c r="C5" i="25"/>
  <c r="B5" i="25"/>
  <c r="K38" i="5"/>
  <c r="K26" i="5"/>
  <c r="K39" i="5"/>
  <c r="N4" i="21"/>
  <c r="N3" i="21"/>
  <c r="M5" i="21"/>
  <c r="L5" i="21"/>
  <c r="I31" i="21"/>
  <c r="AO4" i="15"/>
  <c r="AO5" i="15"/>
  <c r="AO6" i="15"/>
  <c r="AO7" i="15"/>
  <c r="AO8" i="15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9" i="15"/>
  <c r="AO30" i="15"/>
  <c r="AO3" i="15"/>
  <c r="J31" i="15"/>
  <c r="K31" i="15"/>
  <c r="L31" i="15"/>
  <c r="M31" i="15"/>
  <c r="N31" i="15"/>
  <c r="O31" i="15"/>
  <c r="P31" i="15"/>
  <c r="Q31" i="15"/>
  <c r="R31" i="15"/>
  <c r="S31" i="15"/>
  <c r="T31" i="15"/>
  <c r="U31" i="15"/>
  <c r="V31" i="15"/>
  <c r="W31" i="15"/>
  <c r="X31" i="15"/>
  <c r="Y31" i="15"/>
  <c r="Z31" i="15"/>
  <c r="AA31" i="15"/>
  <c r="AB31" i="15"/>
  <c r="AC31" i="15"/>
  <c r="AD31" i="15"/>
  <c r="AE31" i="15"/>
  <c r="AF31" i="15"/>
  <c r="AG31" i="15"/>
  <c r="AH31" i="15"/>
  <c r="AI31" i="15"/>
  <c r="AJ31" i="15"/>
  <c r="AK31" i="15"/>
  <c r="AL31" i="15"/>
  <c r="AM31" i="15"/>
  <c r="AN31" i="15"/>
  <c r="I31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5" i="15"/>
  <c r="F4" i="15"/>
  <c r="C35" i="15"/>
  <c r="D35" i="15"/>
  <c r="E35" i="15"/>
  <c r="B35" i="15"/>
  <c r="BN35" i="16"/>
  <c r="BN34" i="16"/>
  <c r="BE36" i="16"/>
  <c r="BF36" i="16"/>
  <c r="BG36" i="16"/>
  <c r="BN4" i="16"/>
  <c r="BN5" i="16"/>
  <c r="BN6" i="16"/>
  <c r="BN7" i="16"/>
  <c r="BN8" i="16"/>
  <c r="BN9" i="16"/>
  <c r="BN10" i="16"/>
  <c r="BN11" i="16"/>
  <c r="BN12" i="16"/>
  <c r="BN13" i="16"/>
  <c r="BN14" i="16"/>
  <c r="BN15" i="16"/>
  <c r="BN16" i="16"/>
  <c r="BN17" i="16"/>
  <c r="BN18" i="16"/>
  <c r="BN19" i="16"/>
  <c r="BN20" i="16"/>
  <c r="BN21" i="16"/>
  <c r="BN22" i="16"/>
  <c r="BN23" i="16"/>
  <c r="BN24" i="16"/>
  <c r="BN25" i="16"/>
  <c r="BN26" i="16"/>
  <c r="BN27" i="16"/>
  <c r="BN29" i="16"/>
  <c r="BN30" i="16"/>
  <c r="BN3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AD36" i="16"/>
  <c r="AE36" i="16"/>
  <c r="AF36" i="16"/>
  <c r="AG36" i="16"/>
  <c r="AH36" i="16"/>
  <c r="AI36" i="16"/>
  <c r="AJ36" i="16"/>
  <c r="AK36" i="16"/>
  <c r="AL36" i="16"/>
  <c r="AM36" i="16"/>
  <c r="AN36" i="16"/>
  <c r="AO36" i="16"/>
  <c r="AP36" i="16"/>
  <c r="AQ36" i="16"/>
  <c r="AR36" i="16"/>
  <c r="AS36" i="16"/>
  <c r="AT36" i="16"/>
  <c r="AU36" i="16"/>
  <c r="AV36" i="16"/>
  <c r="AW36" i="16"/>
  <c r="AX36" i="16"/>
  <c r="AY36" i="16"/>
  <c r="AZ36" i="16"/>
  <c r="BA36" i="16"/>
  <c r="BB36" i="16"/>
  <c r="BC36" i="16"/>
  <c r="BD36" i="16"/>
  <c r="BH36" i="16"/>
  <c r="BI36" i="16"/>
  <c r="BJ36" i="16"/>
  <c r="BK36" i="16"/>
  <c r="BL36" i="16"/>
  <c r="BM36" i="16"/>
  <c r="B36" i="16"/>
  <c r="B31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Q31" i="16"/>
  <c r="R31" i="16"/>
  <c r="S31" i="16"/>
  <c r="T31" i="16"/>
  <c r="U31" i="16"/>
  <c r="V31" i="16"/>
  <c r="W31" i="16"/>
  <c r="X31" i="16"/>
  <c r="Y31" i="16"/>
  <c r="Z31" i="16"/>
  <c r="AA31" i="16"/>
  <c r="AB31" i="16"/>
  <c r="AC31" i="16"/>
  <c r="AD31" i="16"/>
  <c r="AE31" i="16"/>
  <c r="AF31" i="16"/>
  <c r="AG31" i="16"/>
  <c r="AH31" i="16"/>
  <c r="AI31" i="16"/>
  <c r="AJ31" i="16"/>
  <c r="AK31" i="16"/>
  <c r="AL31" i="16"/>
  <c r="AM31" i="16"/>
  <c r="AN31" i="16"/>
  <c r="AO31" i="16"/>
  <c r="AP31" i="16"/>
  <c r="AQ31" i="16"/>
  <c r="AR31" i="16"/>
  <c r="AS31" i="16"/>
  <c r="AT31" i="16"/>
  <c r="AU31" i="16"/>
  <c r="AV31" i="16"/>
  <c r="AW31" i="16"/>
  <c r="AX31" i="16"/>
  <c r="AY31" i="16"/>
  <c r="AZ31" i="16"/>
  <c r="BA31" i="16"/>
  <c r="BB31" i="16"/>
  <c r="BC31" i="16"/>
  <c r="BD31" i="16"/>
  <c r="BE31" i="16"/>
  <c r="BF31" i="16"/>
  <c r="BG31" i="16"/>
  <c r="BH31" i="16"/>
  <c r="BI31" i="16"/>
  <c r="BJ31" i="16"/>
  <c r="BK31" i="16"/>
  <c r="BL31" i="16"/>
  <c r="BM31" i="16"/>
  <c r="BN36" i="16" l="1"/>
  <c r="Q20" i="25"/>
  <c r="D5" i="25"/>
  <c r="N5" i="21"/>
  <c r="AO31" i="15"/>
  <c r="F35" i="15"/>
  <c r="BN31" i="16"/>
  <c r="P9" i="17"/>
  <c r="O9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13" i="17"/>
  <c r="L12" i="17"/>
  <c r="K26" i="17"/>
  <c r="J26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O65" i="17"/>
  <c r="B65" i="17"/>
  <c r="C31" i="17"/>
  <c r="D31" i="17"/>
  <c r="E31" i="17"/>
  <c r="F31" i="17"/>
  <c r="B31" i="17"/>
  <c r="W15" i="18"/>
  <c r="W16" i="18"/>
  <c r="W17" i="18"/>
  <c r="W18" i="18"/>
  <c r="W19" i="18"/>
  <c r="W14" i="18"/>
  <c r="W13" i="18"/>
  <c r="V20" i="18"/>
  <c r="U20" i="18"/>
  <c r="W5" i="18"/>
  <c r="W6" i="18"/>
  <c r="W7" i="18"/>
  <c r="W8" i="18"/>
  <c r="W4" i="18"/>
  <c r="W3" i="18"/>
  <c r="V9" i="18"/>
  <c r="U9" i="18"/>
  <c r="Q4" i="18"/>
  <c r="Q5" i="18"/>
  <c r="Q6" i="18"/>
  <c r="Q7" i="18"/>
  <c r="Q8" i="18"/>
  <c r="Q9" i="18"/>
  <c r="Q10" i="18"/>
  <c r="Q11" i="18"/>
  <c r="Q12" i="18"/>
  <c r="Q13" i="18"/>
  <c r="Q14" i="18"/>
  <c r="Q15" i="18"/>
  <c r="Q16" i="18"/>
  <c r="Q17" i="18"/>
  <c r="Q18" i="18"/>
  <c r="Q19" i="18"/>
  <c r="Q20" i="18"/>
  <c r="Q21" i="18"/>
  <c r="Q22" i="18"/>
  <c r="Q23" i="18"/>
  <c r="Q24" i="18"/>
  <c r="Q25" i="18"/>
  <c r="Q26" i="18"/>
  <c r="Q27" i="18"/>
  <c r="Q29" i="18"/>
  <c r="Q3" i="18"/>
  <c r="K31" i="18"/>
  <c r="L31" i="18"/>
  <c r="M31" i="18"/>
  <c r="N31" i="18"/>
  <c r="O31" i="18"/>
  <c r="P31" i="18"/>
  <c r="J31" i="18"/>
  <c r="H50" i="26"/>
  <c r="I50" i="26"/>
  <c r="G50" i="26"/>
  <c r="J42" i="26"/>
  <c r="J43" i="26"/>
  <c r="J44" i="26"/>
  <c r="J45" i="26"/>
  <c r="J46" i="26"/>
  <c r="J47" i="26"/>
  <c r="J48" i="26"/>
  <c r="J49" i="26"/>
  <c r="J41" i="26"/>
  <c r="J37" i="26"/>
  <c r="J36" i="26"/>
  <c r="J35" i="26"/>
  <c r="H38" i="26"/>
  <c r="I38" i="26"/>
  <c r="G38" i="26"/>
  <c r="J28" i="26"/>
  <c r="J29" i="26"/>
  <c r="J30" i="26"/>
  <c r="J31" i="26"/>
  <c r="J27" i="26"/>
  <c r="H32" i="26"/>
  <c r="I32" i="26"/>
  <c r="G32" i="26"/>
  <c r="H24" i="26"/>
  <c r="I24" i="26"/>
  <c r="G24" i="26"/>
  <c r="J20" i="26"/>
  <c r="J21" i="26"/>
  <c r="J22" i="26"/>
  <c r="J23" i="26"/>
  <c r="J19" i="26"/>
  <c r="J9" i="26"/>
  <c r="J10" i="26"/>
  <c r="J11" i="26"/>
  <c r="J12" i="26"/>
  <c r="J13" i="26"/>
  <c r="J14" i="26"/>
  <c r="J15" i="26"/>
  <c r="J4" i="26"/>
  <c r="J5" i="26"/>
  <c r="J6" i="26"/>
  <c r="J7" i="26"/>
  <c r="J8" i="26"/>
  <c r="J3" i="26"/>
  <c r="H16" i="26"/>
  <c r="I16" i="26"/>
  <c r="G16" i="26"/>
  <c r="D44" i="26"/>
  <c r="D45" i="26"/>
  <c r="D43" i="26"/>
  <c r="C46" i="26"/>
  <c r="B46" i="26"/>
  <c r="D38" i="26"/>
  <c r="D30" i="26"/>
  <c r="D31" i="26"/>
  <c r="D32" i="26"/>
  <c r="D33" i="26"/>
  <c r="D34" i="26"/>
  <c r="D35" i="26"/>
  <c r="D36" i="26"/>
  <c r="D37" i="26"/>
  <c r="D39" i="26"/>
  <c r="D29" i="26"/>
  <c r="D28" i="26"/>
  <c r="C40" i="26"/>
  <c r="B40" i="26"/>
  <c r="C25" i="26"/>
  <c r="B25" i="26"/>
  <c r="D22" i="26"/>
  <c r="D23" i="26"/>
  <c r="D24" i="26"/>
  <c r="D21" i="26"/>
  <c r="D20" i="26"/>
  <c r="D5" i="26"/>
  <c r="D6" i="26"/>
  <c r="D7" i="26"/>
  <c r="D8" i="26"/>
  <c r="D9" i="26"/>
  <c r="D10" i="26"/>
  <c r="D11" i="26"/>
  <c r="D12" i="26"/>
  <c r="D13" i="26"/>
  <c r="D14" i="26"/>
  <c r="D15" i="26"/>
  <c r="D16" i="26"/>
  <c r="D4" i="26"/>
  <c r="D3" i="26"/>
  <c r="C17" i="26"/>
  <c r="B17" i="26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4" i="12"/>
  <c r="E3" i="12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4" i="11"/>
  <c r="T3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G21" i="11"/>
  <c r="D20" i="11"/>
  <c r="C16" i="11"/>
  <c r="D5" i="11"/>
  <c r="D6" i="11"/>
  <c r="D7" i="11"/>
  <c r="D8" i="11"/>
  <c r="D9" i="11"/>
  <c r="D10" i="11"/>
  <c r="D11" i="11"/>
  <c r="D12" i="11"/>
  <c r="D13" i="11"/>
  <c r="D14" i="11"/>
  <c r="D15" i="11"/>
  <c r="D4" i="11"/>
  <c r="D3" i="11"/>
  <c r="C34" i="10"/>
  <c r="D34" i="10"/>
  <c r="E34" i="10"/>
  <c r="F34" i="10"/>
  <c r="G34" i="10"/>
  <c r="H34" i="10"/>
  <c r="I34" i="10"/>
  <c r="J34" i="10"/>
  <c r="K34" i="10"/>
  <c r="L34" i="10"/>
  <c r="M34" i="10"/>
  <c r="B34" i="10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8" i="9"/>
  <c r="V7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8" i="9"/>
  <c r="S7" i="9"/>
  <c r="N10" i="9"/>
  <c r="N11" i="9"/>
  <c r="N12" i="9"/>
  <c r="N14" i="9"/>
  <c r="N15" i="9"/>
  <c r="N16" i="9"/>
  <c r="N18" i="9"/>
  <c r="N19" i="9"/>
  <c r="N20" i="9"/>
  <c r="N22" i="9"/>
  <c r="N23" i="9"/>
  <c r="N24" i="9"/>
  <c r="N26" i="9"/>
  <c r="N27" i="9"/>
  <c r="N28" i="9"/>
  <c r="N30" i="9"/>
  <c r="N31" i="9"/>
  <c r="N32" i="9"/>
  <c r="N34" i="9"/>
  <c r="N35" i="9"/>
  <c r="N36" i="9"/>
  <c r="N8" i="9"/>
  <c r="N7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8" i="9"/>
  <c r="K7" i="9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L66" i="8"/>
  <c r="K66" i="8"/>
  <c r="D12" i="8"/>
  <c r="D13" i="8"/>
  <c r="D14" i="8"/>
  <c r="D15" i="8"/>
  <c r="D16" i="8"/>
  <c r="D17" i="8"/>
  <c r="D18" i="8"/>
  <c r="D19" i="8"/>
  <c r="D11" i="8"/>
  <c r="G27" i="8"/>
  <c r="G7" i="8"/>
  <c r="F7" i="8"/>
  <c r="D40" i="26" l="1"/>
  <c r="W11" i="9"/>
  <c r="W36" i="9"/>
  <c r="W32" i="9"/>
  <c r="W28" i="9"/>
  <c r="W20" i="9"/>
  <c r="W16" i="9"/>
  <c r="W12" i="9"/>
  <c r="N37" i="9"/>
  <c r="W37" i="9" s="1"/>
  <c r="N33" i="9"/>
  <c r="W33" i="9" s="1"/>
  <c r="N29" i="9"/>
  <c r="W29" i="9" s="1"/>
  <c r="N25" i="9"/>
  <c r="W25" i="9" s="1"/>
  <c r="N17" i="9"/>
  <c r="W17" i="9" s="1"/>
  <c r="N9" i="9"/>
  <c r="W9" i="9" s="1"/>
  <c r="W24" i="9"/>
  <c r="N21" i="9"/>
  <c r="W21" i="9" s="1"/>
  <c r="N13" i="9"/>
  <c r="W13" i="9" s="1"/>
  <c r="W7" i="9"/>
  <c r="W35" i="9"/>
  <c r="W31" i="9"/>
  <c r="W27" i="9"/>
  <c r="W23" i="9"/>
  <c r="W19" i="9"/>
  <c r="W15" i="9"/>
  <c r="W8" i="9"/>
  <c r="W34" i="9"/>
  <c r="W30" i="9"/>
  <c r="W26" i="9"/>
  <c r="W22" i="9"/>
  <c r="W18" i="9"/>
  <c r="W14" i="9"/>
  <c r="W10" i="9"/>
  <c r="P65" i="17"/>
  <c r="G31" i="17"/>
  <c r="Q9" i="17"/>
  <c r="L26" i="17"/>
  <c r="W20" i="18"/>
  <c r="W9" i="18"/>
  <c r="Q31" i="18"/>
  <c r="J50" i="26"/>
  <c r="J38" i="26"/>
  <c r="J32" i="26"/>
  <c r="J24" i="26"/>
  <c r="J16" i="26"/>
  <c r="D46" i="26"/>
  <c r="D25" i="26"/>
  <c r="D17" i="26"/>
  <c r="T21" i="11"/>
  <c r="N66" i="8"/>
  <c r="N29" i="4"/>
  <c r="O14" i="3"/>
  <c r="O11" i="3"/>
  <c r="W38" i="9" l="1"/>
  <c r="O37" i="3"/>
  <c r="O28" i="3"/>
  <c r="O33" i="3" s="1"/>
  <c r="H4" i="2"/>
  <c r="H5" i="2"/>
  <c r="H6" i="2"/>
  <c r="H7" i="2"/>
  <c r="H8" i="2"/>
  <c r="H9" i="2"/>
  <c r="H10" i="2"/>
  <c r="H3" i="2"/>
  <c r="P35" i="25" l="1"/>
  <c r="Q35" i="25"/>
  <c r="O35" i="25"/>
  <c r="P8" i="25"/>
  <c r="Q8" i="25"/>
  <c r="O8" i="25"/>
  <c r="J39" i="25"/>
  <c r="K39" i="25"/>
  <c r="I39" i="25"/>
  <c r="E22" i="25"/>
  <c r="D22" i="25"/>
  <c r="C22" i="25"/>
  <c r="H4" i="21"/>
  <c r="H5" i="21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9" i="21"/>
  <c r="H30" i="21"/>
  <c r="H31" i="21"/>
  <c r="H3" i="21"/>
  <c r="B16" i="11" l="1"/>
  <c r="D16" i="11" l="1"/>
  <c r="K30" i="25" l="1"/>
  <c r="J30" i="25"/>
  <c r="I30" i="25"/>
  <c r="D39" i="25"/>
  <c r="E39" i="25"/>
  <c r="C39" i="25"/>
  <c r="D39" i="5"/>
  <c r="C39" i="5"/>
  <c r="J39" i="5" l="1"/>
  <c r="J8" i="17"/>
  <c r="D53" i="12"/>
  <c r="C53" i="12"/>
  <c r="O31" i="27"/>
  <c r="O32" i="27"/>
  <c r="O33" i="27"/>
  <c r="O30" i="27"/>
  <c r="M34" i="27"/>
  <c r="N34" i="27"/>
  <c r="L34" i="27"/>
  <c r="O26" i="27"/>
  <c r="O27" i="27"/>
  <c r="O28" i="27"/>
  <c r="O25" i="27"/>
  <c r="M29" i="27"/>
  <c r="N29" i="27"/>
  <c r="L29" i="27"/>
  <c r="O5" i="27"/>
  <c r="O6" i="27"/>
  <c r="O7" i="27"/>
  <c r="O8" i="27"/>
  <c r="O9" i="27"/>
  <c r="O10" i="27"/>
  <c r="O11" i="27"/>
  <c r="O12" i="27"/>
  <c r="O13" i="27"/>
  <c r="O14" i="27"/>
  <c r="O15" i="27"/>
  <c r="O16" i="27"/>
  <c r="O17" i="27"/>
  <c r="O18" i="27"/>
  <c r="O19" i="27"/>
  <c r="O20" i="27"/>
  <c r="O21" i="27"/>
  <c r="O22" i="27"/>
  <c r="O23" i="27"/>
  <c r="O4" i="27"/>
  <c r="M24" i="27"/>
  <c r="N24" i="27"/>
  <c r="L24" i="27"/>
  <c r="H8" i="27"/>
  <c r="H22" i="1"/>
  <c r="H13" i="1"/>
  <c r="C18" i="1"/>
  <c r="C11" i="1"/>
  <c r="L29" i="4"/>
  <c r="K29" i="4"/>
  <c r="J29" i="4"/>
  <c r="H29" i="4"/>
  <c r="N35" i="27" l="1"/>
  <c r="M35" i="27"/>
  <c r="E53" i="12"/>
  <c r="L35" i="27"/>
  <c r="O29" i="27"/>
  <c r="O34" i="27"/>
  <c r="O24" i="27"/>
  <c r="L28" i="3"/>
  <c r="M28" i="3"/>
  <c r="N28" i="3"/>
  <c r="O35" i="27" l="1"/>
  <c r="N37" i="3"/>
  <c r="N33" i="3"/>
  <c r="E39" i="5" l="1"/>
  <c r="H39" i="5"/>
  <c r="G39" i="5"/>
  <c r="F39" i="5"/>
  <c r="I39" i="5" l="1"/>
  <c r="C36" i="27"/>
  <c r="B36" i="27"/>
  <c r="B27" i="27"/>
  <c r="C27" i="27"/>
  <c r="U38" i="9"/>
  <c r="E62" i="8"/>
  <c r="D62" i="8"/>
  <c r="C62" i="8"/>
  <c r="B62" i="8"/>
  <c r="D35" i="27"/>
  <c r="D32" i="27"/>
  <c r="D33" i="27"/>
  <c r="D34" i="27"/>
  <c r="D31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14" i="27"/>
  <c r="D27" i="27" l="1"/>
  <c r="D36" i="27"/>
  <c r="E50" i="9" l="1"/>
  <c r="D50" i="9"/>
  <c r="T38" i="9"/>
  <c r="R38" i="9"/>
  <c r="Q38" i="9"/>
  <c r="E27" i="9"/>
  <c r="D27" i="9"/>
  <c r="E45" i="8"/>
  <c r="D45" i="8"/>
  <c r="C45" i="8"/>
  <c r="B45" i="8"/>
  <c r="C35" i="8"/>
  <c r="D35" i="8"/>
  <c r="E35" i="8"/>
  <c r="B35" i="8"/>
  <c r="C20" i="8"/>
  <c r="B20" i="8"/>
  <c r="H7" i="8"/>
  <c r="M29" i="4"/>
  <c r="M33" i="3"/>
  <c r="M37" i="3"/>
  <c r="N38" i="9" l="1"/>
  <c r="V38" i="9"/>
  <c r="S38" i="9"/>
  <c r="D20" i="8"/>
  <c r="K8" i="17"/>
  <c r="L4" i="17"/>
  <c r="L5" i="17"/>
  <c r="L6" i="17"/>
  <c r="L7" i="17"/>
  <c r="L3" i="17"/>
  <c r="C107" i="16"/>
  <c r="B107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46" i="16"/>
  <c r="L8" i="17" l="1"/>
  <c r="D107" i="16"/>
  <c r="M25" i="1" l="1"/>
  <c r="L25" i="1"/>
  <c r="N6" i="1"/>
  <c r="N8" i="1"/>
  <c r="N10" i="1"/>
  <c r="N11" i="1"/>
  <c r="N12" i="1"/>
  <c r="N7" i="1"/>
  <c r="N14" i="1"/>
  <c r="N15" i="1"/>
  <c r="N16" i="1"/>
  <c r="N17" i="1"/>
  <c r="N18" i="1"/>
  <c r="N20" i="1"/>
  <c r="N21" i="1"/>
  <c r="N22" i="1"/>
  <c r="N23" i="1"/>
  <c r="N24" i="1"/>
  <c r="N9" i="1"/>
  <c r="N13" i="1"/>
  <c r="N19" i="1"/>
  <c r="N5" i="1"/>
  <c r="H23" i="1" l="1"/>
  <c r="N25" i="1"/>
  <c r="C19" i="1"/>
  <c r="J32" i="3"/>
  <c r="I13" i="1" l="1"/>
  <c r="I12" i="1"/>
  <c r="I21" i="1"/>
  <c r="D17" i="1"/>
  <c r="D10" i="1"/>
  <c r="I22" i="1"/>
  <c r="I9" i="1"/>
  <c r="I15" i="1"/>
  <c r="I19" i="1"/>
  <c r="I6" i="1"/>
  <c r="I10" i="1"/>
  <c r="I16" i="1"/>
  <c r="I20" i="1"/>
  <c r="I7" i="1"/>
  <c r="I11" i="1"/>
  <c r="I17" i="1"/>
  <c r="I5" i="1"/>
  <c r="I8" i="1"/>
  <c r="I14" i="1"/>
  <c r="I18" i="1"/>
  <c r="D7" i="1"/>
  <c r="D12" i="1"/>
  <c r="D16" i="1"/>
  <c r="D9" i="1"/>
  <c r="D5" i="1"/>
  <c r="D8" i="1"/>
  <c r="D13" i="1"/>
  <c r="D14" i="1"/>
  <c r="D6" i="1"/>
  <c r="D15" i="1"/>
  <c r="D18" i="1"/>
  <c r="D11" i="1"/>
  <c r="L33" i="3"/>
  <c r="L37" i="3"/>
  <c r="K37" i="3"/>
  <c r="J37" i="3"/>
  <c r="I37" i="3"/>
  <c r="H37" i="3"/>
  <c r="J31" i="3"/>
  <c r="K28" i="3"/>
  <c r="K33" i="3" s="1"/>
  <c r="I28" i="3"/>
  <c r="I33" i="3" s="1"/>
  <c r="H28" i="3"/>
  <c r="H33" i="3" s="1"/>
  <c r="J19" i="3"/>
  <c r="J14" i="3"/>
  <c r="J11" i="3"/>
  <c r="J28" i="3" l="1"/>
  <c r="J33" i="3" s="1"/>
</calcChain>
</file>

<file path=xl/comments1.xml><?xml version="1.0" encoding="utf-8"?>
<comments xmlns="http://schemas.openxmlformats.org/spreadsheetml/2006/main">
  <authors>
    <author>User</author>
  </authors>
  <commentList>
    <comment ref="A38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<sst xmlns="http://schemas.openxmlformats.org/spreadsheetml/2006/main" count="1996" uniqueCount="579">
  <si>
    <t>Gender</t>
  </si>
  <si>
    <t>#</t>
  </si>
  <si>
    <t>%</t>
  </si>
  <si>
    <t>Male</t>
  </si>
  <si>
    <t>21-29</t>
  </si>
  <si>
    <t>30-39</t>
  </si>
  <si>
    <t>40-49</t>
  </si>
  <si>
    <t>50-59</t>
  </si>
  <si>
    <t>60+</t>
  </si>
  <si>
    <t>Total</t>
  </si>
  <si>
    <t>Female</t>
  </si>
  <si>
    <t>Grand Total</t>
  </si>
  <si>
    <t>Age Range</t>
  </si>
  <si>
    <t>Caucasian</t>
  </si>
  <si>
    <t>Hispanic or Latino</t>
  </si>
  <si>
    <t>African American</t>
  </si>
  <si>
    <t>Native American</t>
  </si>
  <si>
    <t>Asian</t>
  </si>
  <si>
    <t>Pacific Islander</t>
  </si>
  <si>
    <t>Two or More Races</t>
  </si>
  <si>
    <t>Location</t>
  </si>
  <si>
    <t>Arkansas Valley CF</t>
  </si>
  <si>
    <t>Centennial CF</t>
  </si>
  <si>
    <t>Colorado CC</t>
  </si>
  <si>
    <t>Colorado State Penitentiary</t>
  </si>
  <si>
    <t>Canon Minimum Centers</t>
  </si>
  <si>
    <t>Delta CC</t>
  </si>
  <si>
    <t>Denver Complex</t>
  </si>
  <si>
    <t>Fremont CF</t>
  </si>
  <si>
    <t>La Vista CF</t>
  </si>
  <si>
    <t>Limon CF</t>
  </si>
  <si>
    <t>Rifle CC</t>
  </si>
  <si>
    <t>San Carlos CF</t>
  </si>
  <si>
    <t>Sterling CF</t>
  </si>
  <si>
    <t>Trinidad CF</t>
  </si>
  <si>
    <t>Youthful Offender System</t>
  </si>
  <si>
    <t>Central Impact Employees</t>
  </si>
  <si>
    <t>Correctional Industries</t>
  </si>
  <si>
    <t>Parole Offices</t>
  </si>
  <si>
    <t>Community Corrections</t>
  </si>
  <si>
    <t>State Prisons</t>
  </si>
  <si>
    <t>Private Prisons</t>
  </si>
  <si>
    <t>County Jail Backlog</t>
  </si>
  <si>
    <t>County Jail Contract</t>
  </si>
  <si>
    <t>Ethnicity</t>
  </si>
  <si>
    <t>Facility</t>
  </si>
  <si>
    <t>Security Level</t>
  </si>
  <si>
    <t>Arkansas Valley Corr. Facility</t>
  </si>
  <si>
    <t>III</t>
  </si>
  <si>
    <t>Arrowhead Correctional Center</t>
  </si>
  <si>
    <t>II</t>
  </si>
  <si>
    <t>Buena Vista Correctional Facility</t>
  </si>
  <si>
    <t xml:space="preserve">Buena Vista Minimum Center </t>
  </si>
  <si>
    <t>Centennial Correctional Facility</t>
  </si>
  <si>
    <t>IV</t>
  </si>
  <si>
    <t>Colorado Corr. Alt. Program</t>
  </si>
  <si>
    <t>I</t>
  </si>
  <si>
    <t>Colorado Correctional Center</t>
  </si>
  <si>
    <t>V</t>
  </si>
  <si>
    <t>Colorado Territorial Corr. Facility</t>
  </si>
  <si>
    <t>Colorado Women’s Corr. Facility</t>
  </si>
  <si>
    <t>Delta Correctional Center</t>
  </si>
  <si>
    <t>Denver Reception &amp; Diagnostic Ctr</t>
  </si>
  <si>
    <t>Denver Women’s Corr. Facility</t>
  </si>
  <si>
    <t>Fort Lyon Correctional Facility</t>
  </si>
  <si>
    <t>Four Mile Correctional Center</t>
  </si>
  <si>
    <t>Fremont Correctional Facility</t>
  </si>
  <si>
    <t>La Vista Correctional Facility</t>
  </si>
  <si>
    <t>Limon Correctional Facility</t>
  </si>
  <si>
    <t>Pueblo Minimum Center</t>
  </si>
  <si>
    <t>Rifle Correctional Center</t>
  </si>
  <si>
    <t xml:space="preserve">San Carlos Correctional Facility </t>
  </si>
  <si>
    <t>Skyline Correctional Center</t>
  </si>
  <si>
    <t>Southern Transport Unit at YOS</t>
  </si>
  <si>
    <t>Sterling Correctional Facility</t>
  </si>
  <si>
    <t>Trinidad Correctional Facility</t>
  </si>
  <si>
    <t>Total DOC Facilities</t>
  </si>
  <si>
    <t>Intensive Supervision</t>
  </si>
  <si>
    <t>Jail Backlog/Regressions</t>
  </si>
  <si>
    <t>Total Adult Jurisdictional</t>
  </si>
  <si>
    <t>YOS - Pueblo</t>
  </si>
  <si>
    <t>YOS - Community</t>
  </si>
  <si>
    <t>Total YOS</t>
  </si>
  <si>
    <t>Arkansas Valley Correctional Facility</t>
  </si>
  <si>
    <t>Colorado Correctional Alternative Program</t>
  </si>
  <si>
    <t>Colorado Territorial Correctional Facility</t>
  </si>
  <si>
    <t>Colorado Women’s Correctional Facility</t>
  </si>
  <si>
    <t>Denver Reception &amp; Diagnostic Center</t>
  </si>
  <si>
    <t>Denver Women’s Correctional Facility</t>
  </si>
  <si>
    <t>Pre-Release Correctional Center</t>
  </si>
  <si>
    <t>Total Adult Facilities</t>
  </si>
  <si>
    <r>
      <t>Other</t>
    </r>
    <r>
      <rPr>
        <vertAlign val="superscript"/>
        <sz val="11"/>
        <rFont val="Calibri"/>
        <family val="2"/>
      </rPr>
      <t>a</t>
    </r>
  </si>
  <si>
    <r>
      <t>YOS - Other</t>
    </r>
    <r>
      <rPr>
        <vertAlign val="superscript"/>
        <sz val="11"/>
        <rFont val="Calibri"/>
        <family val="2"/>
      </rPr>
      <t>a</t>
    </r>
  </si>
  <si>
    <r>
      <t>V</t>
    </r>
    <r>
      <rPr>
        <vertAlign val="superscript"/>
        <sz val="11"/>
        <color indexed="8"/>
        <rFont val="Calibri"/>
        <family val="2"/>
      </rPr>
      <t>a</t>
    </r>
  </si>
  <si>
    <r>
      <t xml:space="preserve">a </t>
    </r>
    <r>
      <rPr>
        <sz val="9"/>
        <rFont val="Calibri"/>
        <family val="2"/>
      </rPr>
      <t xml:space="preserve">Centennial Correctional Facility changed from Level IV to Level V in 2010.   </t>
    </r>
  </si>
  <si>
    <r>
      <t>b</t>
    </r>
    <r>
      <rPr>
        <sz val="9"/>
        <rFont val="Calibri"/>
        <family val="2"/>
      </rPr>
      <t xml:space="preserve"> Other includes off-grounds, escapees, in-state and out of state contracts.</t>
    </r>
  </si>
  <si>
    <t>--</t>
  </si>
  <si>
    <t>San Carlos Correctional Facility</t>
  </si>
  <si>
    <t>Southern Transport Unit</t>
  </si>
  <si>
    <t>Subtotal</t>
  </si>
  <si>
    <t>Contract</t>
  </si>
  <si>
    <t>Bent County Correctional Facility</t>
  </si>
  <si>
    <t>Cheyenne Mountain Reentry Center</t>
  </si>
  <si>
    <t>Crowley County Correctional Facility</t>
  </si>
  <si>
    <t>Kit Carson County Correctional Center</t>
  </si>
  <si>
    <t>Other</t>
  </si>
  <si>
    <t>Jail Contract/Backlog</t>
  </si>
  <si>
    <t>Community Contract Centers</t>
  </si>
  <si>
    <t>Intensive Supervision (ISP)</t>
  </si>
  <si>
    <t>Federal Tracking</t>
  </si>
  <si>
    <t>Fiscal Year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</si>
  <si>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</si>
  <si>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</si>
  <si>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</si>
  <si>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</si>
  <si>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</si>
  <si>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</si>
  <si>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</si>
  <si>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</si>
  <si>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</si>
  <si>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</si>
  <si>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Court Commitments</t>
  </si>
  <si>
    <t>Technical Returns</t>
  </si>
  <si>
    <t>Other Admits</t>
  </si>
  <si>
    <t>Total Admissions</t>
  </si>
  <si>
    <t>1st Degree Murder</t>
  </si>
  <si>
    <t>2nd Degree Murder</t>
  </si>
  <si>
    <t>Manslaughter</t>
  </si>
  <si>
    <t>Homicide</t>
  </si>
  <si>
    <t>Robbery</t>
  </si>
  <si>
    <t>Aggravated Robbery</t>
  </si>
  <si>
    <t>Kidnapping</t>
  </si>
  <si>
    <t>Assault</t>
  </si>
  <si>
    <t>Menacing</t>
  </si>
  <si>
    <t>Sexual Assault</t>
  </si>
  <si>
    <t>Sexual Assault - Child</t>
  </si>
  <si>
    <t>Arson</t>
  </si>
  <si>
    <t>Weapons</t>
  </si>
  <si>
    <t>Child Abuse</t>
  </si>
  <si>
    <t>Controlled Substances</t>
  </si>
  <si>
    <t>Marijuana</t>
  </si>
  <si>
    <t>Other Drug Offenses</t>
  </si>
  <si>
    <t>Escape</t>
  </si>
  <si>
    <t>Contraband</t>
  </si>
  <si>
    <t>Identity Theft</t>
  </si>
  <si>
    <t>Theft</t>
  </si>
  <si>
    <t>Burglary</t>
  </si>
  <si>
    <t>Trespassing/Mischief</t>
  </si>
  <si>
    <t>Forgery</t>
  </si>
  <si>
    <t>MV Theft</t>
  </si>
  <si>
    <t>Traffic</t>
  </si>
  <si>
    <t>Public Peace</t>
  </si>
  <si>
    <t>Fraud/Embezzlement</t>
  </si>
  <si>
    <t>Organized Crime</t>
  </si>
  <si>
    <t>Perjury</t>
  </si>
  <si>
    <t>1</t>
  </si>
  <si>
    <t>2</t>
  </si>
  <si>
    <t>3</t>
  </si>
  <si>
    <t>4</t>
  </si>
  <si>
    <t>5</t>
  </si>
  <si>
    <t>Choate</t>
  </si>
  <si>
    <t>Inchoate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</si>
  <si>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</si>
  <si>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</si>
  <si>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</si>
  <si>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</si>
  <si>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</si>
  <si>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</si>
  <si>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</si>
  <si>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</si>
  <si>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</si>
  <si>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</si>
  <si>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</si>
  <si>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New Commitments</t>
  </si>
  <si>
    <t>Parole Returns</t>
  </si>
  <si>
    <t>Bond Return/Audit Return/State Hospital</t>
  </si>
  <si>
    <t>Probation</t>
  </si>
  <si>
    <t>Court Order Discharge</t>
  </si>
  <si>
    <t>Interstate Compact</t>
  </si>
  <si>
    <t>YOS Failure - New Conviction</t>
  </si>
  <si>
    <t>Avg. Age</t>
  </si>
  <si>
    <t>Std. dev. of Age</t>
  </si>
  <si>
    <t>Median Age</t>
  </si>
  <si>
    <t>Min. Age</t>
  </si>
  <si>
    <t>Max. Age</t>
  </si>
  <si>
    <t>AgeRange</t>
  </si>
  <si>
    <t>18-19</t>
  </si>
  <si>
    <t>60-69</t>
  </si>
  <si>
    <t>70+</t>
  </si>
  <si>
    <t>Hispanic/Latino</t>
  </si>
  <si>
    <t>6</t>
  </si>
  <si>
    <t>Habitual</t>
  </si>
  <si>
    <t>Lifetime Sex</t>
  </si>
  <si>
    <t>Felony Class</t>
  </si>
  <si>
    <t>DENVER</t>
  </si>
  <si>
    <t>EL PASO</t>
  </si>
  <si>
    <t>JEFFERSON</t>
  </si>
  <si>
    <t>ARAPAHOE</t>
  </si>
  <si>
    <t>ADAMS</t>
  </si>
  <si>
    <t>WELD</t>
  </si>
  <si>
    <t>PUEBLO</t>
  </si>
  <si>
    <t>LARIMER</t>
  </si>
  <si>
    <t>MESA</t>
  </si>
  <si>
    <t>BOULDER</t>
  </si>
  <si>
    <t>DOUGLAS</t>
  </si>
  <si>
    <t>LA PLATA</t>
  </si>
  <si>
    <t>FREMONT</t>
  </si>
  <si>
    <t>GARFIELD</t>
  </si>
  <si>
    <t>LOGAN</t>
  </si>
  <si>
    <t>MORGAN</t>
  </si>
  <si>
    <t>MONTEZUMA</t>
  </si>
  <si>
    <t>BROOMFIELD</t>
  </si>
  <si>
    <t>ALAMOSA</t>
  </si>
  <si>
    <t>MOFFAT</t>
  </si>
  <si>
    <t>MONTROSE</t>
  </si>
  <si>
    <t>OTERO</t>
  </si>
  <si>
    <t>CHAFFEE</t>
  </si>
  <si>
    <t>TELLER</t>
  </si>
  <si>
    <t>EAGLE</t>
  </si>
  <si>
    <t>PROWERS</t>
  </si>
  <si>
    <t>LINCOLN</t>
  </si>
  <si>
    <t>LAS ANIMAS</t>
  </si>
  <si>
    <t>DELTA</t>
  </si>
  <si>
    <t>GRAND</t>
  </si>
  <si>
    <t>SUMMIT</t>
  </si>
  <si>
    <t>GUNNISON</t>
  </si>
  <si>
    <t>RIO GRANDE</t>
  </si>
  <si>
    <t>ARCHULETA</t>
  </si>
  <si>
    <t>ELBERT</t>
  </si>
  <si>
    <t>YUMA</t>
  </si>
  <si>
    <t>HUERFANO</t>
  </si>
  <si>
    <t>GILPIN</t>
  </si>
  <si>
    <t>BENT</t>
  </si>
  <si>
    <t>LAKE</t>
  </si>
  <si>
    <t>KIT CARSON</t>
  </si>
  <si>
    <t>CROWLEY</t>
  </si>
  <si>
    <t>SAN MIGUEL</t>
  </si>
  <si>
    <t>ROUTT</t>
  </si>
  <si>
    <t>PITKIN</t>
  </si>
  <si>
    <t>PARK</t>
  </si>
  <si>
    <t>CONEJOS</t>
  </si>
  <si>
    <t>RIO BLANCO</t>
  </si>
  <si>
    <t>SAGUACHE</t>
  </si>
  <si>
    <t>PHILLIPS</t>
  </si>
  <si>
    <t>COSTILLA</t>
  </si>
  <si>
    <t>WASHINGTON</t>
  </si>
  <si>
    <t>SEDGWICK</t>
  </si>
  <si>
    <t>BACA</t>
  </si>
  <si>
    <t>JACKSON</t>
  </si>
  <si>
    <t>SAN JUAN</t>
  </si>
  <si>
    <t>CUSTER</t>
  </si>
  <si>
    <t>County</t>
  </si>
  <si>
    <t>Post HB 93-1302</t>
  </si>
  <si>
    <t>SEXUAL ASSAULT</t>
  </si>
  <si>
    <t>ENTICEMENT OF A CHILD</t>
  </si>
  <si>
    <t>SEXUAL ASSAULT ON CHILD</t>
  </si>
  <si>
    <t>INCEST</t>
  </si>
  <si>
    <t>Medical</t>
  </si>
  <si>
    <t>Mental Health</t>
  </si>
  <si>
    <t>Substance Abuse</t>
  </si>
  <si>
    <t>Sex Offender</t>
  </si>
  <si>
    <t>Developmental Disability</t>
  </si>
  <si>
    <t>Vocational</t>
  </si>
  <si>
    <t>Academic</t>
  </si>
  <si>
    <t>Discretionary</t>
  </si>
  <si>
    <t>Mandatory</t>
  </si>
  <si>
    <t>Mand Reparole</t>
  </si>
  <si>
    <t>HB 1351 Mandatory</t>
  </si>
  <si>
    <t>Discharges</t>
  </si>
  <si>
    <t>Martin/Cooper Discharges</t>
  </si>
  <si>
    <t>Discharge to Pending Charges</t>
  </si>
  <si>
    <t>Discharge to Detainer</t>
  </si>
  <si>
    <t>Deceased</t>
  </si>
  <si>
    <t>Appeal Bond</t>
  </si>
  <si>
    <t>Release Type</t>
  </si>
  <si>
    <t>*Data only reflects first admission for fiscal year</t>
  </si>
  <si>
    <t>Habitual-Other</t>
  </si>
  <si>
    <t>Habitual-Life</t>
  </si>
  <si>
    <t>Parole</t>
  </si>
  <si>
    <t>Sentence Discharge</t>
  </si>
  <si>
    <t>Arrowhead CC</t>
  </si>
  <si>
    <t>Buena Vista MC</t>
  </si>
  <si>
    <t>Buena Vista CF</t>
  </si>
  <si>
    <t>Denver Rec &amp; Diag</t>
  </si>
  <si>
    <t>Denver Women's CF</t>
  </si>
  <si>
    <t>Four Mile CC</t>
  </si>
  <si>
    <t>Skyline CC</t>
  </si>
  <si>
    <t>Bent County CF</t>
  </si>
  <si>
    <t>Cheyenne Mtn RC</t>
  </si>
  <si>
    <t>Crowley County CF</t>
  </si>
  <si>
    <t>Comm Corr Centers</t>
  </si>
  <si>
    <t>Intensive Sup</t>
  </si>
  <si>
    <t>Jail Backlog</t>
  </si>
  <si>
    <t>Return to Custody</t>
  </si>
  <si>
    <t>Tech. Parole Returns</t>
  </si>
  <si>
    <t>Other Technical Returns</t>
  </si>
  <si>
    <t>Other New Convictions</t>
  </si>
  <si>
    <t>Admit Type</t>
  </si>
  <si>
    <t>Releases by Admit Type - Felony Class and Gender</t>
  </si>
  <si>
    <t>Bent County CC</t>
  </si>
  <si>
    <t>Colo State Pen</t>
  </si>
  <si>
    <t>Colo Territorial CF</t>
  </si>
  <si>
    <t>Kit Carson CF</t>
  </si>
  <si>
    <t>Age</t>
  </si>
  <si>
    <t>20-29</t>
  </si>
  <si>
    <t>New Ct. Commit</t>
  </si>
  <si>
    <t>Habitual Other</t>
  </si>
  <si>
    <t>Habitual Life</t>
  </si>
  <si>
    <t>Lifetime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</si>
  <si>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</si>
  <si>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</si>
  <si>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</si>
  <si>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</si>
  <si>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</si>
  <si>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</si>
  <si>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</si>
  <si>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</si>
  <si>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</si>
  <si>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Clear Creek</t>
  </si>
  <si>
    <t>Conejos</t>
  </si>
  <si>
    <t>Costilla</t>
  </si>
  <si>
    <t>Crowley</t>
  </si>
  <si>
    <t>Custer</t>
  </si>
  <si>
    <t>Delta</t>
  </si>
  <si>
    <t>Denver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</si>
  <si>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</si>
  <si>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</si>
  <si>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</si>
  <si>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</si>
  <si>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</si>
  <si>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</si>
  <si>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</si>
  <si>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</si>
  <si>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</si>
  <si>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</si>
  <si>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</si>
  <si>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</si>
  <si>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</si>
  <si>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</si>
  <si>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</si>
  <si>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</si>
  <si>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</si>
  <si>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</si>
  <si>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</si>
  <si>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</si>
  <si>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</si>
  <si>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</si>
  <si>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</si>
  <si>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</si>
  <si>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</si>
  <si>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</si>
  <si>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</si>
  <si>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</si>
  <si>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</si>
  <si>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</si>
  <si>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</si>
  <si>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</si>
  <si>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</si>
  <si>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</si>
  <si>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</si>
  <si>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</si>
  <si>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San Juan</t>
  </si>
  <si>
    <t>San Miguel</t>
  </si>
  <si>
    <t>Sauuache</t>
  </si>
  <si>
    <t>Sedgwick</t>
  </si>
  <si>
    <t>Summit</t>
  </si>
  <si>
    <t>Teller</t>
  </si>
  <si>
    <t>Washington</t>
  </si>
  <si>
    <t>Weld</t>
  </si>
  <si>
    <t>Yuma</t>
  </si>
  <si>
    <t>Weapons/Explosives</t>
  </si>
  <si>
    <t>Drug Offense</t>
  </si>
  <si>
    <t>Months</t>
  </si>
  <si>
    <t>Parole Return/NC</t>
  </si>
  <si>
    <t>Life Parole</t>
  </si>
  <si>
    <t>Lifetime Supervision</t>
  </si>
  <si>
    <t>Life Without Parole</t>
  </si>
  <si>
    <t>Death</t>
  </si>
  <si>
    <t>Past PED</t>
  </si>
  <si>
    <t>Not Past PED</t>
  </si>
  <si>
    <t>Life Sentences</t>
  </si>
  <si>
    <t>Ethnicty by Facility</t>
  </si>
  <si>
    <t>Age by Facility</t>
  </si>
  <si>
    <t>Admit Type by Facility</t>
  </si>
  <si>
    <t>Admit Type Numbers</t>
  </si>
  <si>
    <t>Admission by Needs and Risk Levels</t>
  </si>
  <si>
    <t>Median Age (Years)</t>
  </si>
  <si>
    <t>County of Commitment by Facility</t>
  </si>
  <si>
    <t>County of Commitment Numbers</t>
  </si>
  <si>
    <t>Governing Sentence by Facility</t>
  </si>
  <si>
    <t>Average Time Served (months) by Facility</t>
  </si>
  <si>
    <t>Percent</t>
  </si>
  <si>
    <t># of Offenders</t>
  </si>
  <si>
    <t>PED Numbers</t>
  </si>
  <si>
    <t>Governing Sentence Total</t>
  </si>
  <si>
    <t>Admissions by Crime/Sentences</t>
  </si>
  <si>
    <t>Regular Parole</t>
  </si>
  <si>
    <t>ISP Parole</t>
  </si>
  <si>
    <t>Parole Type</t>
  </si>
  <si>
    <t>Domestic Parole by Type</t>
  </si>
  <si>
    <t>Type</t>
  </si>
  <si>
    <t>Domestic Parole</t>
  </si>
  <si>
    <t>Felony Class 1</t>
  </si>
  <si>
    <t>Felony Class 2</t>
  </si>
  <si>
    <t>Felony Class 3</t>
  </si>
  <si>
    <t>Felony Class 4</t>
  </si>
  <si>
    <t>Felony Class 5</t>
  </si>
  <si>
    <t>Felony Class 6</t>
  </si>
  <si>
    <t>Habitual/Lifetime</t>
  </si>
  <si>
    <t>Felony</t>
  </si>
  <si>
    <t>Nonviolent</t>
  </si>
  <si>
    <t>Violent</t>
  </si>
  <si>
    <t>Violent/Nonviolent</t>
  </si>
  <si>
    <t>No</t>
  </si>
  <si>
    <t>Yes</t>
  </si>
  <si>
    <t>Gang</t>
  </si>
  <si>
    <t>Low Risk</t>
  </si>
  <si>
    <t>Medium Risk</t>
  </si>
  <si>
    <t>High Risk</t>
  </si>
  <si>
    <t>Early parole discharge</t>
  </si>
  <si>
    <t>Return with new crime</t>
  </si>
  <si>
    <t>New Crime</t>
  </si>
  <si>
    <t>Technical Violation</t>
  </si>
  <si>
    <t>1 year</t>
  </si>
  <si>
    <t>2 year</t>
  </si>
  <si>
    <t>3 year</t>
  </si>
  <si>
    <t>4 year</t>
  </si>
  <si>
    <t>5 year</t>
  </si>
  <si>
    <t>Recidivism Rates</t>
  </si>
  <si>
    <t>Other Release</t>
  </si>
  <si>
    <t>LSI Risk*</t>
  </si>
  <si>
    <t>Discretionary Paroles</t>
  </si>
  <si>
    <t>Mandatory Paroles</t>
  </si>
  <si>
    <t>Others</t>
  </si>
  <si>
    <t>Jail</t>
  </si>
  <si>
    <t>CC Felony Class-Governing Sentence (Months)</t>
  </si>
  <si>
    <t>CC Felony Class-Length of Stay (Months)</t>
  </si>
  <si>
    <t>Murder</t>
  </si>
  <si>
    <t>Theft/MV Theft</t>
  </si>
  <si>
    <t>Pre-1979</t>
  </si>
  <si>
    <t>1979-1985</t>
  </si>
  <si>
    <t>1985-1993</t>
  </si>
  <si>
    <t>1993-present</t>
  </si>
  <si>
    <t>Other(Includes Interstate)</t>
  </si>
  <si>
    <t>Governing Law</t>
  </si>
  <si>
    <t>Parole Return</t>
  </si>
  <si>
    <t>Probation Return</t>
  </si>
  <si>
    <t>Court Commits</t>
  </si>
  <si>
    <t>Releases by Gender</t>
  </si>
  <si>
    <t>Releases by Type</t>
  </si>
  <si>
    <t>Release Type by Median Age</t>
  </si>
  <si>
    <t>Release Type by Gender Average Age</t>
  </si>
  <si>
    <t>LSI-R Total Score</t>
  </si>
  <si>
    <t>Releases by Court Commitment Felony Class</t>
  </si>
  <si>
    <t>Releases by Crime - Length of Stay (Months)</t>
  </si>
  <si>
    <t xml:space="preserve"> </t>
  </si>
  <si>
    <t>Releases by Crime and Felony Class</t>
  </si>
  <si>
    <t xml:space="preserve">*Data only includes new court commitments who paroled or discharged their sentence. </t>
  </si>
  <si>
    <t>Felony Class by Facility*</t>
  </si>
  <si>
    <t>Felony Class Numbers*</t>
  </si>
  <si>
    <t>Crimes*</t>
  </si>
  <si>
    <t>Crimes by Facility**</t>
  </si>
  <si>
    <t>2014</t>
  </si>
  <si>
    <t>DOLORES</t>
  </si>
  <si>
    <t>KIOWA</t>
  </si>
  <si>
    <t>Misc</t>
  </si>
  <si>
    <t>SEXUAL ASSAULT 2ND DEGREE</t>
  </si>
  <si>
    <t>Gov Min Sentence</t>
  </si>
  <si>
    <t>Medical Level</t>
  </si>
  <si>
    <t>Return to Controlling Jurisdiction</t>
  </si>
  <si>
    <t>Drug Felony 3</t>
  </si>
  <si>
    <t>Drug Felony 4</t>
  </si>
  <si>
    <t>Parole Return/New Conviction</t>
  </si>
  <si>
    <t>Court Ordered Discharge/New Conviction</t>
  </si>
  <si>
    <t>Probation Return/New Conviction</t>
  </si>
  <si>
    <t>Court Ordered Discharge</t>
  </si>
  <si>
    <t>YOS Failure - Termination</t>
  </si>
  <si>
    <t>Asian American</t>
  </si>
  <si>
    <t>Interstate</t>
  </si>
  <si>
    <t>Successful completion</t>
  </si>
  <si>
    <t>Technical return</t>
  </si>
  <si>
    <t>Number of Records</t>
  </si>
  <si>
    <t>15-17</t>
  </si>
  <si>
    <t>19 and Under</t>
  </si>
  <si>
    <t>2015</t>
  </si>
  <si>
    <t>CHEYENNE</t>
  </si>
  <si>
    <t>Offense</t>
  </si>
  <si>
    <t>Drug Felony Class 1</t>
  </si>
  <si>
    <t>Drug Felony Class 3</t>
  </si>
  <si>
    <t>Drug Felony Class 4</t>
  </si>
  <si>
    <t xml:space="preserve">Post 3 Previous Convictions </t>
  </si>
  <si>
    <t>Avg Gov Sentence</t>
  </si>
  <si>
    <t>SEXUAL ASSAULT-SERIOUS BO</t>
  </si>
  <si>
    <t>PATRONIZING A PROSTITUTED</t>
  </si>
  <si>
    <t>SEXUAL ASSAULT ON A CHILD</t>
  </si>
  <si>
    <t>SEXUAL ASSAULT-CAUSES SUB</t>
  </si>
  <si>
    <t>INTERNET LURING OF CHILD-</t>
  </si>
  <si>
    <t>INTERNET SEXUAL EXPLOITAT</t>
  </si>
  <si>
    <t>SEXUAL ASSAULT-INCAPABLE</t>
  </si>
  <si>
    <t>SEXUAL ASSAULT-VICTIM LES</t>
  </si>
  <si>
    <t>SEXUAL CONTACT-KNOWS THE</t>
  </si>
  <si>
    <r>
      <t>a</t>
    </r>
    <r>
      <rPr>
        <sz val="9"/>
        <color rgb="FFFF0000"/>
        <rFont val="Calibri"/>
        <family val="2"/>
      </rPr>
      <t>Other includes fugitives, revocations in jail and awaiting transfer, and external placements.</t>
    </r>
  </si>
  <si>
    <r>
      <t>Other</t>
    </r>
    <r>
      <rPr>
        <b/>
        <vertAlign val="superscript"/>
        <sz val="11"/>
        <rFont val="Calibri"/>
        <family val="2"/>
      </rPr>
      <t>a</t>
    </r>
  </si>
  <si>
    <t xml:space="preserve"> Total</t>
  </si>
  <si>
    <t>Admissions Overview</t>
  </si>
  <si>
    <t>Age Information</t>
  </si>
  <si>
    <t>Total Releases</t>
  </si>
  <si>
    <t>Releases Overview</t>
  </si>
  <si>
    <t>Releases Average Governing Sentence</t>
  </si>
  <si>
    <t>Admissions By Habitual Sentences</t>
  </si>
  <si>
    <t>Admissions By Most Serious Crime</t>
  </si>
  <si>
    <t>Admissions By Fiscal Year</t>
  </si>
  <si>
    <t>Admissions By Type</t>
  </si>
  <si>
    <t>Admissions By Age Range</t>
  </si>
  <si>
    <t>Admissions By Ethnicity</t>
  </si>
  <si>
    <t>Admissions By County</t>
  </si>
  <si>
    <t>Admissions By Felony Class</t>
  </si>
  <si>
    <t>Employees By Age</t>
  </si>
  <si>
    <t>Employees By Ethnicity</t>
  </si>
  <si>
    <t>Employees By Location</t>
  </si>
  <si>
    <t>Releases By Fiscal Year</t>
  </si>
  <si>
    <t>Releases By Gender</t>
  </si>
  <si>
    <t xml:space="preserve">Releases By Governing Law </t>
  </si>
  <si>
    <t>Releases By Facility</t>
  </si>
  <si>
    <t>Parole Returns-
New Felony Convictions</t>
  </si>
  <si>
    <t>17-19</t>
  </si>
  <si>
    <t>Dolores</t>
  </si>
  <si>
    <t>Hinsdale</t>
  </si>
  <si>
    <t>0%</t>
  </si>
  <si>
    <t>Population by Needs and Risk Levels</t>
  </si>
  <si>
    <t>State Facility</t>
  </si>
  <si>
    <t>Contract Facilty</t>
  </si>
  <si>
    <r>
      <t xml:space="preserve">a </t>
    </r>
    <r>
      <rPr>
        <sz val="9"/>
        <color rgb="FFFF0000"/>
        <rFont val="Calibri"/>
        <family val="2"/>
      </rPr>
      <t>Offender crossed the identified boundary on foot and staff immediately stopped him. The escape was from a Level 1 facility that does not have a security fence or barrier of any kind.</t>
    </r>
  </si>
  <si>
    <t>Drug Felony 2</t>
  </si>
  <si>
    <t>Felony Other</t>
  </si>
  <si>
    <t>Misdemeanor</t>
  </si>
  <si>
    <t>Unknown</t>
  </si>
  <si>
    <t>OURAY</t>
  </si>
  <si>
    <t>Average Age</t>
  </si>
  <si>
    <t>Cheyenne</t>
  </si>
  <si>
    <t>*Data only reflects first admission for fiscal year.</t>
  </si>
  <si>
    <t>CLEAR CREE</t>
  </si>
  <si>
    <t/>
  </si>
  <si>
    <t>Two Previous Convictions</t>
  </si>
  <si>
    <t>No Score</t>
  </si>
  <si>
    <t>Parole Return - NC</t>
  </si>
  <si>
    <t>Drug Felony 1</t>
  </si>
  <si>
    <t>Buena Vista Minimum Center</t>
  </si>
  <si>
    <t>Unknown Risk</t>
  </si>
  <si>
    <t>Average Population by Location FY2010 - 2017</t>
  </si>
  <si>
    <t>On-Grounds Population and Security Levels as of June 30, FY 2005 - 2017</t>
  </si>
  <si>
    <t>2017 Employee Overview</t>
  </si>
  <si>
    <t>New Court Commitments</t>
  </si>
  <si>
    <t xml:space="preserve">Parole Technical Returns </t>
  </si>
  <si>
    <t>New Crime Parole Return</t>
  </si>
  <si>
    <t>New Crime Colorado Discharge</t>
  </si>
  <si>
    <t>New Crime Probation Return</t>
  </si>
  <si>
    <t>New Crime Yos Failure</t>
  </si>
  <si>
    <t>Probation Technical Return</t>
  </si>
  <si>
    <t>YOS Failure</t>
  </si>
  <si>
    <t>SEXUAL EXPLOITATION CHILD</t>
  </si>
  <si>
    <t>Audit New Crime Return</t>
  </si>
  <si>
    <t>-</t>
  </si>
  <si>
    <t>Departmental Escapes, FY 2009 - 2017</t>
  </si>
  <si>
    <t>Operational Capacity by Facililty as of June 30, FY2005 - 2017</t>
  </si>
  <si>
    <t>Ark Valley Correctional Facility</t>
  </si>
  <si>
    <t>Buena Vista Complex</t>
  </si>
  <si>
    <t>Delta Correctional Facility</t>
  </si>
  <si>
    <t>Rifle Correctional Facility</t>
  </si>
  <si>
    <t>*Excludes 186 fugitives.</t>
  </si>
  <si>
    <t>*NC = New Conviction, Excludes 186 fugitives.</t>
  </si>
  <si>
    <t>1 Day to Life</t>
  </si>
  <si>
    <t>Indeterminate</t>
  </si>
  <si>
    <t>STU</t>
  </si>
  <si>
    <t>* Excludes interstate compact and 186 fugitives.</t>
  </si>
  <si>
    <t>2016</t>
  </si>
  <si>
    <t>Note: Discipline, investigation, holding and infirmary beds are not included</t>
  </si>
  <si>
    <t xml:space="preserve">*Totals may vary due to missing data. </t>
  </si>
  <si>
    <t xml:space="preserve">*Excludes 722 life without parole offenders, 3 death sentence offenders, and 186 fugitives.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</si>
</sst>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;\-#,##0"/>
    <numFmt numFmtId="165" formatCode="#,##0.0;\-#,##0.0"/>
    <numFmt numFmtId="166" formatCode="#,##0.0"/>
    <numFmt numFmtId="167" formatCode="0.0"/>
    <numFmt numFmtId="168" formatCode="0.0%"/>
    <numFmt numFmtId="169" formatCode="_(* #,##0_);_(* \(#,##0\);_(* &quot;-&quot;??_);_(@_)"/>
  </numFmts>
  <fonts count="40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vertAlign val="superscript"/>
      <sz val="1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0"/>
      <color rgb="FF000000"/>
      <name val="Calibri"/>
      <family val="2"/>
    </font>
    <font>
      <sz val="11"/>
      <color rgb="FF55555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555555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vertAlign val="superscript"/>
      <sz val="9"/>
      <color rgb="FFFF0000"/>
      <name val="Calibri"/>
      <family val="2"/>
    </font>
    <font>
      <sz val="9"/>
      <color rgb="FFFF0000"/>
      <name val="Calibri"/>
      <family val="2"/>
    </font>
    <font>
      <b/>
      <sz val="16"/>
      <color theme="1"/>
      <name val="Calibri"/>
      <family val="2"/>
      <scheme val="minor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9"/>
      <color rgb="FFFF0000"/>
      <name val="Calibri"/>
      <family val="2"/>
      <scheme val="minor"/>
    </font>
    <font>
      <b/>
      <sz val="11"/>
      <color rgb="FF555555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555555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Times New Roman"/>
      <family val="1"/>
    </font>
    <font>
      <b/>
      <sz val="11"/>
      <color rgb="FF000000"/>
      <name val="Calibri"/>
      <family val="2"/>
    </font>
    <font>
      <b/>
      <sz val="14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CE6F1"/>
        <bgColor indexed="64"/>
      </patternFill>
    </fill>
  </fills>
  <borders count="18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54"/>
      </bottom>
      <diagonal/>
    </border>
    <border>
      <left/>
      <right style="medium">
        <color indexed="64"/>
      </right>
      <top/>
      <bottom style="double">
        <color indexed="5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double">
        <color theme="0" tint="-0.4999847407452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5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5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5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double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hair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/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double">
        <color theme="0" tint="-0.499984740745262"/>
      </top>
      <bottom style="medium">
        <color indexed="64"/>
      </bottom>
      <diagonal/>
    </border>
    <border>
      <left/>
      <right/>
      <top style="double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double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theme="0" tint="-0.499984740745262"/>
      </bottom>
      <diagonal/>
    </border>
    <border>
      <left/>
      <right style="medium">
        <color indexed="64"/>
      </right>
      <top/>
      <bottom style="hair">
        <color theme="0" tint="-0.499984740745262"/>
      </bottom>
      <diagonal/>
    </border>
    <border>
      <left style="medium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/>
      <top style="hair">
        <color theme="0" tint="-0.499984740745262"/>
      </top>
      <bottom style="double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double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/>
      <top style="double">
        <color theme="0" tint="-0.499984740745262"/>
      </top>
      <bottom style="medium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medium">
        <color indexed="64"/>
      </bottom>
      <diagonal/>
    </border>
    <border>
      <left/>
      <right style="hair">
        <color theme="0" tint="-0.499984740745262"/>
      </right>
      <top style="double">
        <color theme="0" tint="-0.499984740745262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rgb="FF5C6670"/>
      </left>
      <right style="hair">
        <color rgb="FF5C6670"/>
      </right>
      <top style="thin">
        <color indexed="64"/>
      </top>
      <bottom/>
      <diagonal/>
    </border>
    <border>
      <left style="medium">
        <color indexed="64"/>
      </left>
      <right style="hair">
        <color rgb="FF5C6670"/>
      </right>
      <top style="thin">
        <color indexed="64"/>
      </top>
      <bottom/>
      <diagonal/>
    </border>
    <border>
      <left style="hair">
        <color rgb="FF5C667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rgb="FF5C6670"/>
      </right>
      <top/>
      <bottom style="medium">
        <color indexed="64"/>
      </bottom>
      <diagonal/>
    </border>
    <border>
      <left style="hair">
        <color rgb="FF5C6670"/>
      </left>
      <right style="hair">
        <color rgb="FF5C6670"/>
      </right>
      <top/>
      <bottom style="medium">
        <color indexed="64"/>
      </bottom>
      <diagonal/>
    </border>
    <border>
      <left style="hair">
        <color rgb="FF5C667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rgb="FF5C6670"/>
      </right>
      <top style="thin">
        <color indexed="64"/>
      </top>
      <bottom style="medium">
        <color indexed="64"/>
      </bottom>
      <diagonal/>
    </border>
    <border>
      <left style="hair">
        <color rgb="FF5C6670"/>
      </left>
      <right style="hair">
        <color rgb="FF5C6670"/>
      </right>
      <top style="thin">
        <color indexed="64"/>
      </top>
      <bottom style="medium">
        <color indexed="64"/>
      </bottom>
      <diagonal/>
    </border>
    <border>
      <left style="hair">
        <color rgb="FF5C667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rgb="FF5C6670"/>
      </left>
      <right style="hair">
        <color rgb="FF5C6670"/>
      </right>
      <top/>
      <bottom/>
      <diagonal/>
    </border>
    <border>
      <left style="hair">
        <color rgb="FF5C6670"/>
      </left>
      <right style="hair">
        <color rgb="FF5C6670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rgb="FF5C6670"/>
      </left>
      <right style="medium">
        <color indexed="64"/>
      </right>
      <top/>
      <bottom style="double">
        <color indexed="64"/>
      </bottom>
      <diagonal/>
    </border>
    <border>
      <left style="hair">
        <color rgb="FF5C6670"/>
      </left>
      <right style="medium">
        <color indexed="64"/>
      </right>
      <top/>
      <bottom/>
      <diagonal/>
    </border>
    <border>
      <left style="hair">
        <color rgb="FF5C6670"/>
      </left>
      <right style="hair">
        <color rgb="FF5C6670"/>
      </right>
      <top style="thin">
        <color indexed="64"/>
      </top>
      <bottom style="hair">
        <color rgb="FF5C6670"/>
      </bottom>
      <diagonal/>
    </border>
    <border>
      <left/>
      <right style="hair">
        <color rgb="FF5C6670"/>
      </right>
      <top style="hair">
        <color rgb="FF5C6670"/>
      </top>
      <bottom style="double">
        <color indexed="64"/>
      </bottom>
      <diagonal/>
    </border>
    <border>
      <left style="hair">
        <color rgb="FF5C6670"/>
      </left>
      <right style="hair">
        <color rgb="FF5C6670"/>
      </right>
      <top style="hair">
        <color rgb="FF5C6670"/>
      </top>
      <bottom style="double">
        <color indexed="64"/>
      </bottom>
      <diagonal/>
    </border>
    <border>
      <left style="medium">
        <color indexed="64"/>
      </left>
      <right style="hair">
        <color rgb="FF5C6670"/>
      </right>
      <top style="thin">
        <color indexed="64"/>
      </top>
      <bottom style="hair">
        <color rgb="FF5C6670"/>
      </bottom>
      <diagonal/>
    </border>
    <border>
      <left style="hair">
        <color rgb="FF5C6670"/>
      </left>
      <right style="medium">
        <color indexed="64"/>
      </right>
      <top style="thin">
        <color indexed="64"/>
      </top>
      <bottom style="hair">
        <color rgb="FF5C6670"/>
      </bottom>
      <diagonal/>
    </border>
    <border>
      <left style="medium">
        <color indexed="64"/>
      </left>
      <right style="hair">
        <color rgb="FF5C6670"/>
      </right>
      <top style="hair">
        <color rgb="FF5C6670"/>
      </top>
      <bottom style="double">
        <color indexed="64"/>
      </bottom>
      <diagonal/>
    </border>
    <border>
      <left style="hair">
        <color rgb="FF5C6670"/>
      </left>
      <right style="medium">
        <color indexed="64"/>
      </right>
      <top style="hair">
        <color rgb="FF5C6670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hair">
        <color rgb="FF5C6670"/>
      </top>
      <bottom style="hair">
        <color rgb="FF5C6670"/>
      </bottom>
      <diagonal/>
    </border>
    <border>
      <left/>
      <right style="medium">
        <color indexed="64"/>
      </right>
      <top style="hair">
        <color rgb="FF5C6670"/>
      </top>
      <bottom style="hair">
        <color rgb="FF5C6670"/>
      </bottom>
      <diagonal/>
    </border>
    <border>
      <left/>
      <right style="hair">
        <color rgb="FF5C6670"/>
      </right>
      <top style="hair">
        <color rgb="FF5C6670"/>
      </top>
      <bottom style="hair">
        <color rgb="FF5C6670"/>
      </bottom>
      <diagonal/>
    </border>
    <border>
      <left style="hair">
        <color rgb="FF5C6670"/>
      </left>
      <right style="hair">
        <color rgb="FF5C6670"/>
      </right>
      <top style="hair">
        <color rgb="FF5C6670"/>
      </top>
      <bottom style="hair">
        <color rgb="FF5C6670"/>
      </bottom>
      <diagonal/>
    </border>
    <border>
      <left/>
      <right style="hair">
        <color rgb="FF5C6670"/>
      </right>
      <top style="medium">
        <color indexed="64"/>
      </top>
      <bottom style="hair">
        <color rgb="FF5C6670"/>
      </bottom>
      <diagonal/>
    </border>
    <border>
      <left style="hair">
        <color rgb="FF5C6670"/>
      </left>
      <right style="hair">
        <color rgb="FF5C6670"/>
      </right>
      <top style="medium">
        <color indexed="64"/>
      </top>
      <bottom style="hair">
        <color rgb="FF5C6670"/>
      </bottom>
      <diagonal/>
    </border>
    <border>
      <left style="hair">
        <color rgb="FF5C6670"/>
      </left>
      <right style="medium">
        <color indexed="64"/>
      </right>
      <top style="medium">
        <color indexed="64"/>
      </top>
      <bottom style="hair">
        <color rgb="FF5C6670"/>
      </bottom>
      <diagonal/>
    </border>
    <border>
      <left style="hair">
        <color rgb="FF5C6670"/>
      </left>
      <right style="medium">
        <color indexed="64"/>
      </right>
      <top style="hair">
        <color rgb="FF5C6670"/>
      </top>
      <bottom style="hair">
        <color rgb="FF5C6670"/>
      </bottom>
      <diagonal/>
    </border>
    <border>
      <left/>
      <right/>
      <top/>
      <bottom style="hair">
        <color rgb="FF5C6670"/>
      </bottom>
      <diagonal/>
    </border>
    <border>
      <left/>
      <right style="medium">
        <color indexed="64"/>
      </right>
      <top/>
      <bottom style="hair">
        <color rgb="FF5C6670"/>
      </bottom>
      <diagonal/>
    </border>
    <border>
      <left style="hair">
        <color auto="1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double">
        <color indexed="54"/>
      </bottom>
      <diagonal/>
    </border>
    <border>
      <left style="hair">
        <color auto="1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theme="0" tint="-0.499984740745262"/>
      </top>
      <bottom/>
      <diagonal/>
    </border>
    <border>
      <left/>
      <right style="double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double">
        <color indexed="64"/>
      </right>
      <top style="hair">
        <color theme="0" tint="-0.499984740745262"/>
      </top>
      <bottom/>
      <diagonal/>
    </border>
    <border>
      <left/>
      <right/>
      <top style="hair">
        <color rgb="FF5C6670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rgb="FF5C6670"/>
      </right>
      <top/>
      <bottom style="double">
        <color indexed="64"/>
      </bottom>
      <diagonal/>
    </border>
    <border>
      <left style="medium">
        <color indexed="64"/>
      </left>
      <right style="hair">
        <color rgb="FF5C6670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hair">
        <color auto="1"/>
      </right>
      <top/>
      <bottom style="double">
        <color theme="0" tint="-0.499984740745262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hair">
        <color theme="0" tint="-0.499984740745262"/>
      </bottom>
      <diagonal/>
    </border>
    <border>
      <left/>
      <right style="double">
        <color indexed="64"/>
      </right>
      <top style="thin">
        <color indexed="64"/>
      </top>
      <bottom style="hair">
        <color theme="0" tint="-0.499984740745262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rgb="FF5C6670"/>
      </left>
      <right style="medium">
        <color indexed="64"/>
      </right>
      <top/>
      <bottom style="double">
        <color rgb="FF5C6670"/>
      </bottom>
      <diagonal/>
    </border>
    <border>
      <left/>
      <right style="medium">
        <color auto="1"/>
      </right>
      <top style="double">
        <color rgb="FF5C6670"/>
      </top>
      <bottom style="medium">
        <color indexed="64"/>
      </bottom>
      <diagonal/>
    </border>
    <border>
      <left style="hair">
        <color rgb="FF5C6670"/>
      </left>
      <right style="medium">
        <color indexed="64"/>
      </right>
      <top style="hair">
        <color rgb="FF5C6670"/>
      </top>
      <bottom style="double">
        <color rgb="FF5C6670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rgb="FF5C6670"/>
      </right>
      <top style="double">
        <color indexed="64"/>
      </top>
      <bottom style="medium">
        <color indexed="64"/>
      </bottom>
      <diagonal/>
    </border>
    <border>
      <left style="hair">
        <color rgb="FF5C6670"/>
      </left>
      <right style="hair">
        <color rgb="FF5C6670"/>
      </right>
      <top style="double">
        <color indexed="64"/>
      </top>
      <bottom style="medium">
        <color indexed="64"/>
      </bottom>
      <diagonal/>
    </border>
    <border>
      <left style="hair">
        <color rgb="FF5C6670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rgb="FF5C6670"/>
      </left>
      <right/>
      <top style="thin">
        <color indexed="64"/>
      </top>
      <bottom/>
      <diagonal/>
    </border>
    <border>
      <left style="hair">
        <color rgb="FF5C6670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987">
    <xf numFmtId="0" fontId="0" fillId="0" borderId="0" xfId="0"/>
    <xf numFmtId="0" fontId="0" fillId="0" borderId="0" xfId="0" applyFont="1"/>
    <xf numFmtId="0" fontId="11" fillId="0" borderId="0" xfId="0" applyFont="1"/>
    <xf numFmtId="0" fontId="11" fillId="0" borderId="0" xfId="0" applyFont="1" applyFill="1"/>
    <xf numFmtId="0" fontId="12" fillId="0" borderId="2" xfId="0" applyFont="1" applyFill="1" applyBorder="1" applyAlignment="1">
      <alignment horizontal="right" vertical="top" wrapText="1"/>
    </xf>
    <xf numFmtId="0" fontId="13" fillId="0" borderId="7" xfId="0" applyFont="1" applyFill="1" applyBorder="1" applyAlignment="1">
      <alignment horizontal="right" vertical="top" wrapText="1"/>
    </xf>
    <xf numFmtId="0" fontId="13" fillId="0" borderId="8" xfId="0" applyFont="1" applyFill="1" applyBorder="1" applyAlignment="1">
      <alignment horizontal="right" vertical="top" wrapText="1"/>
    </xf>
    <xf numFmtId="0" fontId="13" fillId="0" borderId="11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0" fontId="14" fillId="0" borderId="0" xfId="0" applyFont="1"/>
    <xf numFmtId="1" fontId="15" fillId="0" borderId="0" xfId="0" applyNumberFormat="1" applyFont="1" applyFill="1" applyBorder="1" applyAlignment="1">
      <alignment vertical="top" wrapText="1"/>
    </xf>
    <xf numFmtId="1" fontId="7" fillId="0" borderId="0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1" fontId="15" fillId="0" borderId="0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Alignment="1">
      <alignment vertical="center"/>
    </xf>
    <xf numFmtId="10" fontId="11" fillId="0" borderId="0" xfId="0" applyNumberFormat="1" applyFont="1" applyAlignment="1">
      <alignment vertical="center"/>
    </xf>
    <xf numFmtId="3" fontId="11" fillId="0" borderId="0" xfId="0" applyNumberFormat="1" applyFont="1"/>
    <xf numFmtId="0" fontId="11" fillId="0" borderId="0" xfId="0" applyFont="1" applyAlignment="1">
      <alignment vertical="center"/>
    </xf>
    <xf numFmtId="0" fontId="13" fillId="0" borderId="0" xfId="0" applyFont="1"/>
    <xf numFmtId="0" fontId="11" fillId="0" borderId="0" xfId="0" applyFont="1" applyBorder="1"/>
    <xf numFmtId="3" fontId="11" fillId="0" borderId="0" xfId="0" applyNumberFormat="1" applyFont="1" applyBorder="1" applyAlignment="1">
      <alignment vertical="center"/>
    </xf>
    <xf numFmtId="0" fontId="13" fillId="0" borderId="0" xfId="0" quotePrefix="1" applyFont="1" applyAlignment="1"/>
    <xf numFmtId="0" fontId="11" fillId="0" borderId="0" xfId="0" quotePrefix="1" applyFont="1" applyAlignment="1"/>
    <xf numFmtId="164" fontId="11" fillId="0" borderId="0" xfId="0" applyNumberFormat="1" applyFont="1" applyAlignment="1">
      <alignment vertical="center"/>
    </xf>
    <xf numFmtId="166" fontId="11" fillId="0" borderId="0" xfId="0" applyNumberFormat="1" applyFont="1" applyAlignment="1">
      <alignment vertical="center"/>
    </xf>
    <xf numFmtId="0" fontId="11" fillId="0" borderId="0" xfId="0" quotePrefix="1" applyFont="1" applyAlignment="1">
      <alignment horizontal="left" vertical="top"/>
    </xf>
    <xf numFmtId="0" fontId="11" fillId="0" borderId="0" xfId="0" quotePrefix="1" applyFont="1" applyBorder="1" applyAlignment="1">
      <alignment horizontal="left" vertical="top"/>
    </xf>
    <xf numFmtId="0" fontId="11" fillId="0" borderId="0" xfId="0" quotePrefix="1" applyFont="1" applyAlignment="1">
      <alignment horizontal="left" vertical="top"/>
    </xf>
    <xf numFmtId="0" fontId="11" fillId="0" borderId="0" xfId="0" quotePrefix="1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quotePrefix="1" applyFont="1" applyBorder="1" applyAlignment="1">
      <alignment horizontal="left" vertical="top"/>
    </xf>
    <xf numFmtId="0" fontId="11" fillId="0" borderId="0" xfId="0" applyFont="1" applyBorder="1" applyAlignment="1">
      <alignment vertical="center"/>
    </xf>
    <xf numFmtId="0" fontId="11" fillId="0" borderId="0" xfId="0" quotePrefix="1" applyFont="1" applyAlignment="1">
      <alignment horizontal="left" vertical="top"/>
    </xf>
    <xf numFmtId="0" fontId="11" fillId="0" borderId="0" xfId="0" quotePrefix="1" applyFont="1" applyAlignment="1">
      <alignment horizontal="center"/>
    </xf>
    <xf numFmtId="0" fontId="11" fillId="0" borderId="0" xfId="0" quotePrefix="1" applyFont="1" applyBorder="1" applyAlignment="1">
      <alignment horizontal="left" vertical="top"/>
    </xf>
    <xf numFmtId="0" fontId="11" fillId="0" borderId="0" xfId="0" quotePrefix="1" applyFont="1" applyAlignment="1">
      <alignment vertical="top"/>
    </xf>
    <xf numFmtId="0" fontId="10" fillId="0" borderId="0" xfId="0" applyFont="1" applyAlignment="1">
      <alignment horizontal="left" vertical="top"/>
    </xf>
    <xf numFmtId="0" fontId="16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/>
    <xf numFmtId="0" fontId="11" fillId="0" borderId="0" xfId="0" applyFont="1"/>
    <xf numFmtId="0" fontId="11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 vertical="top"/>
    </xf>
    <xf numFmtId="0" fontId="11" fillId="0" borderId="0" xfId="0" applyFont="1" applyAlignment="1"/>
    <xf numFmtId="0" fontId="11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11" fillId="0" borderId="0" xfId="0" applyFont="1"/>
    <xf numFmtId="0" fontId="11" fillId="0" borderId="0" xfId="0" applyFont="1"/>
    <xf numFmtId="0" fontId="11" fillId="0" borderId="0" xfId="0" quotePrefix="1" applyFont="1" applyFill="1" applyAlignment="1">
      <alignment horizontal="left" vertical="top"/>
    </xf>
    <xf numFmtId="3" fontId="11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horizontal="center" vertical="center"/>
    </xf>
    <xf numFmtId="0" fontId="11" fillId="0" borderId="0" xfId="0" applyFont="1"/>
    <xf numFmtId="0" fontId="17" fillId="0" borderId="0" xfId="0" applyFont="1"/>
    <xf numFmtId="0" fontId="10" fillId="0" borderId="0" xfId="0" applyFont="1" applyFill="1"/>
    <xf numFmtId="0" fontId="13" fillId="0" borderId="0" xfId="0" applyFont="1" applyAlignment="1"/>
    <xf numFmtId="0" fontId="11" fillId="0" borderId="0" xfId="0" quotePrefix="1" applyFont="1" applyAlignment="1">
      <alignment horizontal="left" vertical="top"/>
    </xf>
    <xf numFmtId="0" fontId="11" fillId="0" borderId="0" xfId="0" applyFont="1"/>
    <xf numFmtId="0" fontId="13" fillId="0" borderId="0" xfId="0" quotePrefix="1" applyFont="1" applyBorder="1" applyAlignment="1">
      <alignment horizontal="center"/>
    </xf>
    <xf numFmtId="3" fontId="18" fillId="0" borderId="0" xfId="0" applyNumberFormat="1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vertical="top" wrapText="1"/>
    </xf>
    <xf numFmtId="14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ill="1"/>
    <xf numFmtId="3" fontId="11" fillId="0" borderId="0" xfId="0" applyNumberFormat="1" applyFont="1" applyAlignment="1">
      <alignment horizontal="right" vertical="center"/>
    </xf>
    <xf numFmtId="9" fontId="11" fillId="0" borderId="0" xfId="1" applyFont="1" applyAlignment="1">
      <alignment vertical="center"/>
    </xf>
    <xf numFmtId="0" fontId="11" fillId="0" borderId="0" xfId="0" applyFont="1"/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/>
    <xf numFmtId="0" fontId="11" fillId="0" borderId="0" xfId="0" quotePrefix="1" applyFont="1" applyAlignment="1">
      <alignment horizontal="left" vertical="top"/>
    </xf>
    <xf numFmtId="0" fontId="11" fillId="0" borderId="0" xfId="0" quotePrefix="1" applyFont="1" applyBorder="1" applyAlignment="1">
      <alignment horizontal="left" vertical="top"/>
    </xf>
    <xf numFmtId="0" fontId="11" fillId="0" borderId="0" xfId="0" applyFont="1"/>
    <xf numFmtId="0" fontId="11" fillId="3" borderId="0" xfId="0" quotePrefix="1" applyFont="1" applyFill="1" applyBorder="1" applyAlignment="1">
      <alignment horizontal="left" vertical="top"/>
    </xf>
    <xf numFmtId="0" fontId="11" fillId="3" borderId="27" xfId="0" quotePrefix="1" applyFont="1" applyFill="1" applyBorder="1" applyAlignment="1">
      <alignment horizontal="left" vertical="top"/>
    </xf>
    <xf numFmtId="164" fontId="11" fillId="3" borderId="27" xfId="0" applyNumberFormat="1" applyFont="1" applyFill="1" applyBorder="1" applyAlignment="1">
      <alignment vertical="center"/>
    </xf>
    <xf numFmtId="0" fontId="11" fillId="3" borderId="27" xfId="0" applyFont="1" applyFill="1" applyBorder="1"/>
    <xf numFmtId="3" fontId="11" fillId="3" borderId="0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horizontal="right" vertical="center"/>
    </xf>
    <xf numFmtId="0" fontId="13" fillId="5" borderId="25" xfId="0" quotePrefix="1" applyFont="1" applyFill="1" applyBorder="1" applyAlignment="1">
      <alignment horizontal="right"/>
    </xf>
    <xf numFmtId="0" fontId="13" fillId="10" borderId="25" xfId="0" quotePrefix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quotePrefix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 vertical="center"/>
    </xf>
    <xf numFmtId="10" fontId="11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/>
    </xf>
    <xf numFmtId="3" fontId="11" fillId="6" borderId="25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20" fillId="0" borderId="0" xfId="0" applyFont="1" applyAlignment="1"/>
    <xf numFmtId="3" fontId="11" fillId="8" borderId="20" xfId="0" applyNumberFormat="1" applyFont="1" applyFill="1" applyBorder="1" applyAlignment="1">
      <alignment horizontal="right" vertical="center"/>
    </xf>
    <xf numFmtId="0" fontId="11" fillId="8" borderId="2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3" fontId="11" fillId="8" borderId="0" xfId="0" applyNumberFormat="1" applyFont="1" applyFill="1" applyBorder="1" applyAlignment="1">
      <alignment horizontal="right" vertical="center"/>
    </xf>
    <xf numFmtId="0" fontId="11" fillId="8" borderId="0" xfId="0" applyFont="1" applyFill="1" applyBorder="1" applyAlignment="1">
      <alignment horizontal="right" vertical="center"/>
    </xf>
    <xf numFmtId="3" fontId="11" fillId="9" borderId="20" xfId="0" applyNumberFormat="1" applyFont="1" applyFill="1" applyBorder="1" applyAlignment="1">
      <alignment horizontal="right" vertical="center"/>
    </xf>
    <xf numFmtId="3" fontId="11" fillId="9" borderId="0" xfId="0" applyNumberFormat="1" applyFont="1" applyFill="1" applyBorder="1" applyAlignment="1">
      <alignment horizontal="right" vertical="center"/>
    </xf>
    <xf numFmtId="0" fontId="11" fillId="9" borderId="0" xfId="0" applyFont="1" applyFill="1" applyBorder="1" applyAlignment="1">
      <alignment horizontal="right" vertical="center"/>
    </xf>
    <xf numFmtId="3" fontId="11" fillId="3" borderId="20" xfId="0" applyNumberFormat="1" applyFont="1" applyFill="1" applyBorder="1" applyAlignment="1">
      <alignment horizontal="right" vertical="center"/>
    </xf>
    <xf numFmtId="0" fontId="11" fillId="3" borderId="2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vertical="top" wrapText="1"/>
    </xf>
    <xf numFmtId="3" fontId="12" fillId="3" borderId="2" xfId="0" applyNumberFormat="1" applyFont="1" applyFill="1" applyBorder="1" applyAlignment="1">
      <alignment horizontal="right" vertical="top" wrapText="1"/>
    </xf>
    <xf numFmtId="0" fontId="12" fillId="3" borderId="2" xfId="0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vertical="top" wrapText="1"/>
    </xf>
    <xf numFmtId="0" fontId="13" fillId="7" borderId="9" xfId="0" applyFont="1" applyFill="1" applyBorder="1" applyAlignment="1">
      <alignment vertical="top" wrapText="1"/>
    </xf>
    <xf numFmtId="3" fontId="13" fillId="7" borderId="10" xfId="0" applyNumberFormat="1" applyFont="1" applyFill="1" applyBorder="1" applyAlignment="1">
      <alignment horizontal="right" vertical="top" wrapText="1"/>
    </xf>
    <xf numFmtId="0" fontId="13" fillId="7" borderId="16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3" fillId="7" borderId="10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3" fillId="7" borderId="18" xfId="0" applyFont="1" applyFill="1" applyBorder="1" applyAlignment="1">
      <alignment vertical="top" wrapText="1"/>
    </xf>
    <xf numFmtId="0" fontId="1" fillId="0" borderId="37" xfId="0" applyFont="1" applyBorder="1" applyAlignment="1">
      <alignment horizontal="center" vertical="top" wrapText="1"/>
    </xf>
    <xf numFmtId="3" fontId="1" fillId="0" borderId="30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3" borderId="37" xfId="0" applyFont="1" applyFill="1" applyBorder="1" applyAlignment="1">
      <alignment horizontal="center" vertical="top" wrapText="1"/>
    </xf>
    <xf numFmtId="3" fontId="1" fillId="3" borderId="30" xfId="0" applyNumberFormat="1" applyFont="1" applyFill="1" applyBorder="1" applyAlignment="1">
      <alignment horizontal="center" vertical="top" wrapText="1"/>
    </xf>
    <xf numFmtId="0" fontId="1" fillId="3" borderId="30" xfId="0" applyFont="1" applyFill="1" applyBorder="1" applyAlignment="1">
      <alignment horizontal="center" vertical="top" wrapText="1"/>
    </xf>
    <xf numFmtId="3" fontId="1" fillId="3" borderId="38" xfId="0" applyNumberFormat="1" applyFont="1" applyFill="1" applyBorder="1" applyAlignment="1">
      <alignment horizontal="center" vertical="top" wrapText="1"/>
    </xf>
    <xf numFmtId="3" fontId="12" fillId="3" borderId="29" xfId="0" applyNumberFormat="1" applyFont="1" applyFill="1" applyBorder="1" applyAlignment="1">
      <alignment horizontal="right" vertical="top" wrapText="1"/>
    </xf>
    <xf numFmtId="0" fontId="12" fillId="3" borderId="29" xfId="0" applyFont="1" applyFill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Fill="1" applyBorder="1" applyAlignment="1">
      <alignment horizontal="right" vertical="top" wrapText="1"/>
    </xf>
    <xf numFmtId="0" fontId="12" fillId="3" borderId="30" xfId="0" applyFont="1" applyFill="1" applyBorder="1" applyAlignment="1">
      <alignment horizontal="right" vertical="top" wrapText="1"/>
    </xf>
    <xf numFmtId="0" fontId="0" fillId="0" borderId="30" xfId="0" applyFont="1" applyFill="1" applyBorder="1" applyAlignment="1">
      <alignment horizontal="right" vertical="top" wrapText="1"/>
    </xf>
    <xf numFmtId="3" fontId="12" fillId="3" borderId="30" xfId="0" applyNumberFormat="1" applyFont="1" applyFill="1" applyBorder="1" applyAlignment="1">
      <alignment horizontal="right" vertical="top" wrapText="1"/>
    </xf>
    <xf numFmtId="3" fontId="12" fillId="0" borderId="30" xfId="0" applyNumberFormat="1" applyFont="1" applyBorder="1" applyAlignment="1">
      <alignment horizontal="right" vertical="top" wrapText="1"/>
    </xf>
    <xf numFmtId="3" fontId="13" fillId="7" borderId="41" xfId="0" applyNumberFormat="1" applyFont="1" applyFill="1" applyBorder="1" applyAlignment="1">
      <alignment horizontal="right" vertical="top" wrapText="1"/>
    </xf>
    <xf numFmtId="3" fontId="11" fillId="3" borderId="30" xfId="0" applyNumberFormat="1" applyFont="1" applyFill="1" applyBorder="1" applyAlignment="1">
      <alignment horizontal="right" vertical="top" wrapText="1"/>
    </xf>
    <xf numFmtId="0" fontId="11" fillId="3" borderId="30" xfId="0" applyFont="1" applyFill="1" applyBorder="1" applyAlignment="1">
      <alignment horizontal="right" vertical="top" wrapText="1"/>
    </xf>
    <xf numFmtId="0" fontId="11" fillId="0" borderId="30" xfId="0" applyFont="1" applyFill="1" applyBorder="1" applyAlignment="1">
      <alignment horizontal="right" vertical="top" wrapText="1"/>
    </xf>
    <xf numFmtId="3" fontId="11" fillId="0" borderId="30" xfId="0" applyNumberFormat="1" applyFont="1" applyFill="1" applyBorder="1" applyAlignment="1">
      <alignment horizontal="right" vertical="top" wrapText="1"/>
    </xf>
    <xf numFmtId="3" fontId="11" fillId="0" borderId="42" xfId="0" applyNumberFormat="1" applyFont="1" applyFill="1" applyBorder="1" applyAlignment="1">
      <alignment horizontal="right" vertical="top" wrapText="1"/>
    </xf>
    <xf numFmtId="0" fontId="13" fillId="7" borderId="43" xfId="0" applyFont="1" applyFill="1" applyBorder="1" applyAlignment="1">
      <alignment horizontal="right" vertical="top" wrapText="1"/>
    </xf>
    <xf numFmtId="3" fontId="12" fillId="3" borderId="44" xfId="0" applyNumberFormat="1" applyFont="1" applyFill="1" applyBorder="1" applyAlignment="1">
      <alignment horizontal="right" vertical="top" wrapText="1"/>
    </xf>
    <xf numFmtId="0" fontId="12" fillId="0" borderId="45" xfId="0" applyFont="1" applyFill="1" applyBorder="1" applyAlignment="1">
      <alignment horizontal="right" vertical="top" wrapText="1"/>
    </xf>
    <xf numFmtId="0" fontId="12" fillId="3" borderId="45" xfId="0" applyFont="1" applyFill="1" applyBorder="1" applyAlignment="1">
      <alignment horizontal="right" vertical="top" wrapText="1"/>
    </xf>
    <xf numFmtId="0" fontId="0" fillId="0" borderId="45" xfId="0" applyFont="1" applyFill="1" applyBorder="1" applyAlignment="1">
      <alignment horizontal="right" vertical="top" wrapText="1"/>
    </xf>
    <xf numFmtId="3" fontId="12" fillId="3" borderId="45" xfId="0" applyNumberFormat="1" applyFont="1" applyFill="1" applyBorder="1" applyAlignment="1">
      <alignment horizontal="right" vertical="top" wrapText="1"/>
    </xf>
    <xf numFmtId="3" fontId="13" fillId="7" borderId="46" xfId="0" applyNumberFormat="1" applyFont="1" applyFill="1" applyBorder="1" applyAlignment="1">
      <alignment horizontal="right" vertical="top" wrapText="1"/>
    </xf>
    <xf numFmtId="3" fontId="11" fillId="3" borderId="45" xfId="0" applyNumberFormat="1" applyFont="1" applyFill="1" applyBorder="1" applyAlignment="1">
      <alignment horizontal="right" vertical="top" wrapText="1"/>
    </xf>
    <xf numFmtId="3" fontId="11" fillId="0" borderId="45" xfId="0" applyNumberFormat="1" applyFont="1" applyFill="1" applyBorder="1" applyAlignment="1">
      <alignment horizontal="right" vertical="top" wrapText="1"/>
    </xf>
    <xf numFmtId="3" fontId="11" fillId="0" borderId="47" xfId="0" applyNumberFormat="1" applyFont="1" applyFill="1" applyBorder="1" applyAlignment="1">
      <alignment horizontal="right" vertical="top" wrapText="1"/>
    </xf>
    <xf numFmtId="0" fontId="11" fillId="3" borderId="45" xfId="0" applyFont="1" applyFill="1" applyBorder="1" applyAlignment="1">
      <alignment horizontal="right" vertical="top" wrapText="1"/>
    </xf>
    <xf numFmtId="0" fontId="11" fillId="0" borderId="45" xfId="0" applyFont="1" applyFill="1" applyBorder="1" applyAlignment="1">
      <alignment horizontal="right" vertical="top" wrapText="1"/>
    </xf>
    <xf numFmtId="0" fontId="13" fillId="7" borderId="48" xfId="0" applyFont="1" applyFill="1" applyBorder="1" applyAlignment="1">
      <alignment horizontal="right" vertical="top" wrapText="1"/>
    </xf>
    <xf numFmtId="0" fontId="13" fillId="0" borderId="35" xfId="0" applyFont="1" applyFill="1" applyBorder="1" applyAlignment="1">
      <alignment horizontal="right" vertical="top" wrapText="1"/>
    </xf>
    <xf numFmtId="3" fontId="12" fillId="3" borderId="49" xfId="0" applyNumberFormat="1" applyFont="1" applyFill="1" applyBorder="1" applyAlignment="1">
      <alignment horizontal="right" vertical="top" wrapText="1"/>
    </xf>
    <xf numFmtId="0" fontId="12" fillId="0" borderId="50" xfId="0" applyFont="1" applyFill="1" applyBorder="1" applyAlignment="1">
      <alignment horizontal="right" vertical="top" wrapText="1"/>
    </xf>
    <xf numFmtId="0" fontId="12" fillId="3" borderId="50" xfId="0" applyFont="1" applyFill="1" applyBorder="1" applyAlignment="1">
      <alignment horizontal="right" vertical="top" wrapText="1"/>
    </xf>
    <xf numFmtId="0" fontId="0" fillId="0" borderId="50" xfId="0" applyFont="1" applyFill="1" applyBorder="1" applyAlignment="1">
      <alignment horizontal="right" vertical="top" wrapText="1"/>
    </xf>
    <xf numFmtId="3" fontId="12" fillId="3" borderId="50" xfId="0" applyNumberFormat="1" applyFont="1" applyFill="1" applyBorder="1" applyAlignment="1">
      <alignment horizontal="right" vertical="top" wrapText="1"/>
    </xf>
    <xf numFmtId="3" fontId="13" fillId="7" borderId="51" xfId="0" applyNumberFormat="1" applyFont="1" applyFill="1" applyBorder="1" applyAlignment="1">
      <alignment horizontal="right" vertical="top" wrapText="1"/>
    </xf>
    <xf numFmtId="3" fontId="11" fillId="3" borderId="50" xfId="0" applyNumberFormat="1" applyFont="1" applyFill="1" applyBorder="1" applyAlignment="1">
      <alignment horizontal="right" vertical="top" wrapText="1"/>
    </xf>
    <xf numFmtId="3" fontId="11" fillId="0" borderId="50" xfId="0" applyNumberFormat="1" applyFont="1" applyFill="1" applyBorder="1" applyAlignment="1">
      <alignment horizontal="right" vertical="top" wrapText="1"/>
    </xf>
    <xf numFmtId="3" fontId="11" fillId="0" borderId="52" xfId="0" applyNumberFormat="1" applyFont="1" applyFill="1" applyBorder="1" applyAlignment="1">
      <alignment horizontal="right" vertical="top" wrapText="1"/>
    </xf>
    <xf numFmtId="0" fontId="11" fillId="3" borderId="50" xfId="0" applyFont="1" applyFill="1" applyBorder="1" applyAlignment="1">
      <alignment horizontal="right" vertical="top" wrapText="1"/>
    </xf>
    <xf numFmtId="0" fontId="11" fillId="0" borderId="50" xfId="0" applyFont="1" applyFill="1" applyBorder="1" applyAlignment="1">
      <alignment horizontal="right" vertical="top" wrapText="1"/>
    </xf>
    <xf numFmtId="0" fontId="13" fillId="7" borderId="53" xfId="0" applyFont="1" applyFill="1" applyBorder="1" applyAlignment="1">
      <alignment horizontal="right" vertical="top" wrapText="1"/>
    </xf>
    <xf numFmtId="0" fontId="21" fillId="0" borderId="0" xfId="0" applyFont="1"/>
    <xf numFmtId="0" fontId="13" fillId="7" borderId="5" xfId="0" applyFont="1" applyFill="1" applyBorder="1" applyAlignment="1">
      <alignment horizontal="right" vertical="top" wrapText="1"/>
    </xf>
    <xf numFmtId="0" fontId="28" fillId="0" borderId="0" xfId="0" applyFont="1" applyFill="1"/>
    <xf numFmtId="0" fontId="11" fillId="3" borderId="26" xfId="0" quotePrefix="1" applyFont="1" applyFill="1" applyBorder="1" applyAlignment="1">
      <alignment horizontal="left" vertical="top"/>
    </xf>
    <xf numFmtId="3" fontId="11" fillId="3" borderId="26" xfId="0" applyNumberFormat="1" applyFont="1" applyFill="1" applyBorder="1" applyAlignment="1">
      <alignment vertical="center"/>
    </xf>
    <xf numFmtId="0" fontId="11" fillId="6" borderId="25" xfId="0" quotePrefix="1" applyFont="1" applyFill="1" applyBorder="1" applyAlignment="1">
      <alignment horizontal="left" vertical="top"/>
    </xf>
    <xf numFmtId="0" fontId="11" fillId="0" borderId="6" xfId="0" quotePrefix="1" applyFont="1" applyBorder="1" applyAlignment="1">
      <alignment horizontal="left"/>
    </xf>
    <xf numFmtId="0" fontId="11" fillId="0" borderId="7" xfId="0" quotePrefix="1" applyFont="1" applyBorder="1" applyAlignment="1">
      <alignment horizontal="left"/>
    </xf>
    <xf numFmtId="0" fontId="11" fillId="0" borderId="7" xfId="0" quotePrefix="1" applyFont="1" applyFill="1" applyBorder="1" applyAlignment="1">
      <alignment horizontal="center"/>
    </xf>
    <xf numFmtId="0" fontId="11" fillId="0" borderId="8" xfId="0" quotePrefix="1" applyFont="1" applyFill="1" applyBorder="1" applyAlignment="1">
      <alignment horizontal="center"/>
    </xf>
    <xf numFmtId="10" fontId="11" fillId="3" borderId="2" xfId="0" applyNumberFormat="1" applyFont="1" applyFill="1" applyBorder="1" applyAlignment="1">
      <alignment vertical="center"/>
    </xf>
    <xf numFmtId="0" fontId="11" fillId="6" borderId="0" xfId="0" quotePrefix="1" applyFont="1" applyFill="1" applyBorder="1" applyAlignment="1">
      <alignment horizontal="left" vertical="top"/>
    </xf>
    <xf numFmtId="3" fontId="11" fillId="6" borderId="0" xfId="0" applyNumberFormat="1" applyFont="1" applyFill="1" applyBorder="1" applyAlignment="1">
      <alignment vertical="center"/>
    </xf>
    <xf numFmtId="10" fontId="11" fillId="6" borderId="54" xfId="0" applyNumberFormat="1" applyFont="1" applyFill="1" applyBorder="1" applyAlignment="1">
      <alignment vertical="center"/>
    </xf>
    <xf numFmtId="10" fontId="11" fillId="6" borderId="2" xfId="0" applyNumberFormat="1" applyFont="1" applyFill="1" applyBorder="1" applyAlignment="1">
      <alignment vertical="center"/>
    </xf>
    <xf numFmtId="3" fontId="11" fillId="7" borderId="58" xfId="0" applyNumberFormat="1" applyFont="1" applyFill="1" applyBorder="1" applyAlignment="1">
      <alignment vertical="center"/>
    </xf>
    <xf numFmtId="10" fontId="11" fillId="7" borderId="59" xfId="0" applyNumberFormat="1" applyFont="1" applyFill="1" applyBorder="1" applyAlignment="1">
      <alignment vertical="center"/>
    </xf>
    <xf numFmtId="0" fontId="11" fillId="0" borderId="19" xfId="0" quotePrefix="1" applyFont="1" applyBorder="1" applyAlignment="1">
      <alignment horizontal="left"/>
    </xf>
    <xf numFmtId="0" fontId="11" fillId="0" borderId="20" xfId="0" quotePrefix="1" applyFont="1" applyBorder="1" applyAlignment="1">
      <alignment horizontal="left"/>
    </xf>
    <xf numFmtId="0" fontId="11" fillId="0" borderId="20" xfId="0" quotePrefix="1" applyFont="1" applyFill="1" applyBorder="1" applyAlignment="1">
      <alignment horizontal="center"/>
    </xf>
    <xf numFmtId="0" fontId="11" fillId="7" borderId="3" xfId="0" quotePrefix="1" applyFont="1" applyFill="1" applyBorder="1" applyAlignment="1">
      <alignment horizontal="left" vertical="top"/>
    </xf>
    <xf numFmtId="0" fontId="11" fillId="7" borderId="4" xfId="0" applyFont="1" applyFill="1" applyBorder="1" applyAlignment="1"/>
    <xf numFmtId="3" fontId="11" fillId="7" borderId="4" xfId="0" applyNumberFormat="1" applyFont="1" applyFill="1" applyBorder="1" applyAlignment="1">
      <alignment vertical="center"/>
    </xf>
    <xf numFmtId="10" fontId="11" fillId="7" borderId="5" xfId="0" applyNumberFormat="1" applyFont="1" applyFill="1" applyBorder="1" applyAlignment="1">
      <alignment vertical="center"/>
    </xf>
    <xf numFmtId="0" fontId="11" fillId="4" borderId="7" xfId="0" quotePrefix="1" applyFont="1" applyFill="1" applyBorder="1" applyAlignment="1">
      <alignment horizontal="center"/>
    </xf>
    <xf numFmtId="0" fontId="11" fillId="5" borderId="7" xfId="0" quotePrefix="1" applyFont="1" applyFill="1" applyBorder="1" applyAlignment="1">
      <alignment horizontal="center"/>
    </xf>
    <xf numFmtId="0" fontId="11" fillId="7" borderId="8" xfId="0" quotePrefix="1" applyFont="1" applyFill="1" applyBorder="1" applyAlignment="1">
      <alignment horizontal="center"/>
    </xf>
    <xf numFmtId="0" fontId="11" fillId="3" borderId="1" xfId="0" quotePrefix="1" applyFont="1" applyFill="1" applyBorder="1" applyAlignment="1">
      <alignment horizontal="left" vertical="top"/>
    </xf>
    <xf numFmtId="3" fontId="11" fillId="7" borderId="2" xfId="0" applyNumberFormat="1" applyFont="1" applyFill="1" applyBorder="1" applyAlignment="1">
      <alignment vertical="center"/>
    </xf>
    <xf numFmtId="0" fontId="11" fillId="0" borderId="1" xfId="0" quotePrefix="1" applyFont="1" applyBorder="1" applyAlignment="1">
      <alignment horizontal="left" vertical="top"/>
    </xf>
    <xf numFmtId="3" fontId="11" fillId="0" borderId="2" xfId="0" applyNumberFormat="1" applyFont="1" applyBorder="1" applyAlignment="1">
      <alignment vertical="center"/>
    </xf>
    <xf numFmtId="3" fontId="11" fillId="7" borderId="5" xfId="0" applyNumberFormat="1" applyFont="1" applyFill="1" applyBorder="1" applyAlignment="1">
      <alignment vertical="center"/>
    </xf>
    <xf numFmtId="3" fontId="11" fillId="7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/>
    </xf>
    <xf numFmtId="0" fontId="11" fillId="4" borderId="68" xfId="0" quotePrefix="1" applyFont="1" applyFill="1" applyBorder="1" applyAlignment="1">
      <alignment horizontal="center"/>
    </xf>
    <xf numFmtId="0" fontId="11" fillId="5" borderId="68" xfId="0" quotePrefix="1" applyFont="1" applyFill="1" applyBorder="1" applyAlignment="1">
      <alignment horizontal="center"/>
    </xf>
    <xf numFmtId="0" fontId="11" fillId="6" borderId="68" xfId="0" quotePrefix="1" applyFont="1" applyFill="1" applyBorder="1" applyAlignment="1">
      <alignment horizontal="center"/>
    </xf>
    <xf numFmtId="0" fontId="11" fillId="5" borderId="69" xfId="0" quotePrefix="1" applyFont="1" applyFill="1" applyBorder="1" applyAlignment="1">
      <alignment horizontal="center"/>
    </xf>
    <xf numFmtId="0" fontId="11" fillId="0" borderId="70" xfId="0" applyFont="1" applyBorder="1" applyAlignment="1"/>
    <xf numFmtId="0" fontId="11" fillId="0" borderId="71" xfId="0" applyFont="1" applyBorder="1" applyAlignment="1"/>
    <xf numFmtId="0" fontId="11" fillId="4" borderId="71" xfId="0" quotePrefix="1" applyFont="1" applyFill="1" applyBorder="1" applyAlignment="1"/>
    <xf numFmtId="0" fontId="11" fillId="5" borderId="71" xfId="0" quotePrefix="1" applyFont="1" applyFill="1" applyBorder="1" applyAlignment="1"/>
    <xf numFmtId="0" fontId="13" fillId="7" borderId="16" xfId="0" applyFont="1" applyFill="1" applyBorder="1" applyAlignment="1">
      <alignment horizontal="left"/>
    </xf>
    <xf numFmtId="0" fontId="13" fillId="7" borderId="17" xfId="0" applyFont="1" applyFill="1" applyBorder="1" applyAlignment="1">
      <alignment horizontal="left"/>
    </xf>
    <xf numFmtId="3" fontId="11" fillId="7" borderId="17" xfId="0" applyNumberFormat="1" applyFont="1" applyFill="1" applyBorder="1" applyAlignment="1">
      <alignment horizontal="right" vertical="center"/>
    </xf>
    <xf numFmtId="0" fontId="19" fillId="0" borderId="19" xfId="0" applyFont="1" applyBorder="1"/>
    <xf numFmtId="0" fontId="11" fillId="4" borderId="73" xfId="0" quotePrefix="1" applyFont="1" applyFill="1" applyBorder="1" applyAlignment="1">
      <alignment horizontal="center"/>
    </xf>
    <xf numFmtId="0" fontId="11" fillId="5" borderId="71" xfId="0" quotePrefix="1" applyFont="1" applyFill="1" applyBorder="1" applyAlignment="1">
      <alignment horizontal="center"/>
    </xf>
    <xf numFmtId="0" fontId="11" fillId="11" borderId="72" xfId="0" quotePrefix="1" applyFont="1" applyFill="1" applyBorder="1" applyAlignment="1">
      <alignment horizontal="center" wrapText="1"/>
    </xf>
    <xf numFmtId="167" fontId="11" fillId="3" borderId="74" xfId="0" applyNumberFormat="1" applyFont="1" applyFill="1" applyBorder="1"/>
    <xf numFmtId="0" fontId="13" fillId="7" borderId="76" xfId="0" quotePrefix="1" applyFont="1" applyFill="1" applyBorder="1" applyAlignment="1">
      <alignment horizontal="left"/>
    </xf>
    <xf numFmtId="0" fontId="13" fillId="7" borderId="77" xfId="0" applyFont="1" applyFill="1" applyBorder="1" applyAlignment="1">
      <alignment horizontal="left"/>
    </xf>
    <xf numFmtId="164" fontId="13" fillId="7" borderId="77" xfId="0" applyNumberFormat="1" applyFont="1" applyFill="1" applyBorder="1"/>
    <xf numFmtId="167" fontId="13" fillId="7" borderId="78" xfId="0" applyNumberFormat="1" applyFont="1" applyFill="1" applyBorder="1"/>
    <xf numFmtId="0" fontId="11" fillId="0" borderId="19" xfId="0" applyFont="1" applyBorder="1"/>
    <xf numFmtId="0" fontId="11" fillId="0" borderId="1" xfId="0" applyFont="1" applyBorder="1"/>
    <xf numFmtId="0" fontId="11" fillId="0" borderId="56" xfId="0" applyFont="1" applyBorder="1"/>
    <xf numFmtId="0" fontId="13" fillId="7" borderId="54" xfId="0" quotePrefix="1" applyFont="1" applyFill="1" applyBorder="1" applyAlignment="1">
      <alignment horizontal="center"/>
    </xf>
    <xf numFmtId="0" fontId="11" fillId="3" borderId="79" xfId="0" quotePrefix="1" applyFont="1" applyFill="1" applyBorder="1" applyAlignment="1">
      <alignment horizontal="left" vertical="top"/>
    </xf>
    <xf numFmtId="0" fontId="11" fillId="0" borderId="81" xfId="0" quotePrefix="1" applyFont="1" applyBorder="1" applyAlignment="1">
      <alignment horizontal="left" vertical="top"/>
    </xf>
    <xf numFmtId="0" fontId="11" fillId="3" borderId="81" xfId="0" quotePrefix="1" applyFont="1" applyFill="1" applyBorder="1" applyAlignment="1">
      <alignment horizontal="left" vertical="top"/>
    </xf>
    <xf numFmtId="0" fontId="11" fillId="3" borderId="82" xfId="0" quotePrefix="1" applyFont="1" applyFill="1" applyBorder="1" applyAlignment="1">
      <alignment horizontal="left" vertical="top"/>
    </xf>
    <xf numFmtId="9" fontId="11" fillId="0" borderId="0" xfId="1" applyFont="1" applyFill="1" applyAlignment="1">
      <alignment vertical="center"/>
    </xf>
    <xf numFmtId="9" fontId="11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right"/>
    </xf>
    <xf numFmtId="3" fontId="16" fillId="0" borderId="0" xfId="0" applyNumberFormat="1" applyFont="1" applyAlignment="1">
      <alignment horizontal="right" vertical="center"/>
    </xf>
    <xf numFmtId="9" fontId="11" fillId="0" borderId="0" xfId="1" applyFont="1" applyAlignment="1">
      <alignment horizontal="right" vertical="center"/>
    </xf>
    <xf numFmtId="9" fontId="16" fillId="0" borderId="0" xfId="0" applyNumberFormat="1" applyFont="1" applyAlignment="1">
      <alignment horizontal="right" vertical="center"/>
    </xf>
    <xf numFmtId="9" fontId="11" fillId="0" borderId="0" xfId="0" applyNumberFormat="1" applyFont="1" applyAlignment="1">
      <alignment horizontal="right" vertical="center"/>
    </xf>
    <xf numFmtId="0" fontId="13" fillId="0" borderId="0" xfId="0" quotePrefix="1" applyFont="1" applyBorder="1" applyAlignment="1">
      <alignment horizontal="right"/>
    </xf>
    <xf numFmtId="9" fontId="11" fillId="0" borderId="0" xfId="0" applyNumberFormat="1" applyFont="1" applyBorder="1" applyAlignment="1">
      <alignment horizontal="right" vertical="center"/>
    </xf>
    <xf numFmtId="9" fontId="11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9" fontId="11" fillId="0" borderId="0" xfId="1" applyFont="1" applyFill="1" applyAlignment="1">
      <alignment horizontal="right" vertical="center"/>
    </xf>
    <xf numFmtId="0" fontId="29" fillId="0" borderId="0" xfId="0" quotePrefix="1" applyFont="1" applyAlignment="1">
      <alignment horizontal="right"/>
    </xf>
    <xf numFmtId="0" fontId="13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3" fontId="13" fillId="0" borderId="0" xfId="0" applyNumberFormat="1" applyFont="1" applyAlignment="1">
      <alignment horizontal="right" vertical="center"/>
    </xf>
    <xf numFmtId="9" fontId="13" fillId="0" borderId="0" xfId="1" applyFont="1" applyAlignment="1">
      <alignment horizontal="right" vertical="center"/>
    </xf>
    <xf numFmtId="9" fontId="13" fillId="0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9" fontId="13" fillId="0" borderId="0" xfId="1" applyFont="1" applyFill="1" applyAlignment="1">
      <alignment horizontal="right" vertical="center"/>
    </xf>
    <xf numFmtId="0" fontId="13" fillId="0" borderId="0" xfId="0" applyFont="1" applyFill="1" applyAlignment="1">
      <alignment horizontal="right"/>
    </xf>
    <xf numFmtId="0" fontId="16" fillId="0" borderId="6" xfId="0" quotePrefix="1" applyFont="1" applyBorder="1" applyAlignment="1">
      <alignment horizontal="left"/>
    </xf>
    <xf numFmtId="3" fontId="13" fillId="0" borderId="7" xfId="0" applyNumberFormat="1" applyFont="1" applyBorder="1" applyAlignment="1">
      <alignment horizontal="right" vertical="center"/>
    </xf>
    <xf numFmtId="3" fontId="13" fillId="0" borderId="8" xfId="0" applyNumberFormat="1" applyFont="1" applyBorder="1" applyAlignment="1">
      <alignment horizontal="right" vertical="center"/>
    </xf>
    <xf numFmtId="3" fontId="11" fillId="4" borderId="1" xfId="0" applyNumberFormat="1" applyFont="1" applyFill="1" applyBorder="1" applyAlignment="1">
      <alignment vertical="center"/>
    </xf>
    <xf numFmtId="3" fontId="11" fillId="4" borderId="0" xfId="0" applyNumberFormat="1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3" fontId="11" fillId="5" borderId="1" xfId="0" applyNumberFormat="1" applyFont="1" applyFill="1" applyBorder="1" applyAlignment="1">
      <alignment vertical="center"/>
    </xf>
    <xf numFmtId="3" fontId="11" fillId="5" borderId="0" xfId="0" applyNumberFormat="1" applyFont="1" applyFill="1" applyBorder="1" applyAlignment="1">
      <alignment horizontal="right" vertical="center"/>
    </xf>
    <xf numFmtId="3" fontId="11" fillId="5" borderId="2" xfId="0" applyNumberFormat="1" applyFont="1" applyFill="1" applyBorder="1" applyAlignment="1">
      <alignment horizontal="right" vertical="center"/>
    </xf>
    <xf numFmtId="3" fontId="11" fillId="7" borderId="3" xfId="0" applyNumberFormat="1" applyFont="1" applyFill="1" applyBorder="1" applyAlignment="1">
      <alignment vertical="center"/>
    </xf>
    <xf numFmtId="3" fontId="11" fillId="7" borderId="4" xfId="0" applyNumberFormat="1" applyFont="1" applyFill="1" applyBorder="1" applyAlignment="1">
      <alignment horizontal="right" vertical="center"/>
    </xf>
    <xf numFmtId="3" fontId="11" fillId="7" borderId="5" xfId="0" applyNumberFormat="1" applyFont="1" applyFill="1" applyBorder="1" applyAlignment="1">
      <alignment horizontal="right" vertical="center"/>
    </xf>
    <xf numFmtId="3" fontId="13" fillId="0" borderId="6" xfId="0" applyNumberFormat="1" applyFont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right" vertical="center"/>
    </xf>
    <xf numFmtId="9" fontId="11" fillId="0" borderId="0" xfId="1" applyFont="1" applyBorder="1" applyAlignment="1">
      <alignment horizontal="right" vertical="center"/>
    </xf>
    <xf numFmtId="9" fontId="11" fillId="0" borderId="2" xfId="1" applyFont="1" applyBorder="1" applyAlignment="1">
      <alignment horizontal="right" vertical="center"/>
    </xf>
    <xf numFmtId="3" fontId="11" fillId="5" borderId="1" xfId="0" applyNumberFormat="1" applyFont="1" applyFill="1" applyBorder="1" applyAlignment="1">
      <alignment horizontal="right" vertical="center"/>
    </xf>
    <xf numFmtId="3" fontId="11" fillId="7" borderId="1" xfId="0" applyNumberFormat="1" applyFont="1" applyFill="1" applyBorder="1" applyAlignment="1">
      <alignment horizontal="right" vertical="center"/>
    </xf>
    <xf numFmtId="3" fontId="11" fillId="7" borderId="2" xfId="0" applyNumberFormat="1" applyFont="1" applyFill="1" applyBorder="1" applyAlignment="1">
      <alignment horizontal="right" vertical="center"/>
    </xf>
    <xf numFmtId="3" fontId="11" fillId="7" borderId="3" xfId="0" applyNumberFormat="1" applyFont="1" applyFill="1" applyBorder="1" applyAlignment="1">
      <alignment horizontal="right" vertical="center"/>
    </xf>
    <xf numFmtId="9" fontId="11" fillId="0" borderId="4" xfId="1" applyFont="1" applyBorder="1" applyAlignment="1">
      <alignment horizontal="right" vertical="center"/>
    </xf>
    <xf numFmtId="9" fontId="11" fillId="0" borderId="5" xfId="1" applyFont="1" applyBorder="1" applyAlignment="1">
      <alignment horizontal="right" vertical="center"/>
    </xf>
    <xf numFmtId="0" fontId="29" fillId="0" borderId="8" xfId="0" quotePrefix="1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30" fillId="0" borderId="0" xfId="0" applyFont="1"/>
    <xf numFmtId="0" fontId="31" fillId="0" borderId="0" xfId="0" applyFont="1"/>
    <xf numFmtId="0" fontId="13" fillId="0" borderId="6" xfId="0" applyFont="1" applyBorder="1"/>
    <xf numFmtId="0" fontId="13" fillId="0" borderId="7" xfId="0" quotePrefix="1" applyFont="1" applyBorder="1" applyAlignment="1">
      <alignment horizontal="right"/>
    </xf>
    <xf numFmtId="0" fontId="13" fillId="0" borderId="8" xfId="0" quotePrefix="1" applyFont="1" applyBorder="1" applyAlignment="1">
      <alignment horizontal="right"/>
    </xf>
    <xf numFmtId="3" fontId="11" fillId="3" borderId="2" xfId="0" applyNumberFormat="1" applyFont="1" applyFill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0" fontId="13" fillId="10" borderId="7" xfId="0" quotePrefix="1" applyFont="1" applyFill="1" applyBorder="1" applyAlignment="1">
      <alignment horizontal="right"/>
    </xf>
    <xf numFmtId="0" fontId="13" fillId="5" borderId="7" xfId="0" quotePrefix="1" applyFont="1" applyFill="1" applyBorder="1" applyAlignment="1">
      <alignment horizontal="right"/>
    </xf>
    <xf numFmtId="0" fontId="13" fillId="7" borderId="8" xfId="0" quotePrefix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3" fillId="7" borderId="16" xfId="0" applyNumberFormat="1" applyFont="1" applyFill="1" applyBorder="1" applyAlignment="1">
      <alignment vertical="center"/>
    </xf>
    <xf numFmtId="3" fontId="13" fillId="7" borderId="17" xfId="0" applyNumberFormat="1" applyFont="1" applyFill="1" applyBorder="1" applyAlignment="1">
      <alignment horizontal="right" vertical="center"/>
    </xf>
    <xf numFmtId="3" fontId="13" fillId="7" borderId="18" xfId="0" applyNumberFormat="1" applyFont="1" applyFill="1" applyBorder="1" applyAlignment="1">
      <alignment horizontal="right" vertical="center"/>
    </xf>
    <xf numFmtId="0" fontId="13" fillId="0" borderId="56" xfId="0" quotePrefix="1" applyFont="1" applyBorder="1" applyAlignment="1">
      <alignment horizontal="left"/>
    </xf>
    <xf numFmtId="0" fontId="13" fillId="7" borderId="54" xfId="0" quotePrefix="1" applyFont="1" applyFill="1" applyBorder="1" applyAlignment="1">
      <alignment horizontal="right"/>
    </xf>
    <xf numFmtId="0" fontId="11" fillId="3" borderId="1" xfId="0" quotePrefix="1" applyFont="1" applyFill="1" applyBorder="1" applyAlignment="1">
      <alignment horizontal="left"/>
    </xf>
    <xf numFmtId="0" fontId="13" fillId="7" borderId="16" xfId="0" quotePrefix="1" applyFont="1" applyFill="1" applyBorder="1" applyAlignment="1">
      <alignment horizontal="left" vertical="top"/>
    </xf>
    <xf numFmtId="0" fontId="11" fillId="0" borderId="19" xfId="0" quotePrefix="1" applyFont="1" applyBorder="1" applyAlignment="1">
      <alignment horizontal="left" vertical="top"/>
    </xf>
    <xf numFmtId="0" fontId="11" fillId="3" borderId="0" xfId="0" quotePrefix="1" applyFont="1" applyFill="1" applyBorder="1" applyAlignment="1">
      <alignment horizontal="right"/>
    </xf>
    <xf numFmtId="3" fontId="11" fillId="0" borderId="19" xfId="0" applyNumberFormat="1" applyFont="1" applyBorder="1" applyAlignment="1">
      <alignment vertical="center"/>
    </xf>
    <xf numFmtId="0" fontId="16" fillId="3" borderId="1" xfId="0" quotePrefix="1" applyFont="1" applyFill="1" applyBorder="1" applyAlignment="1">
      <alignment horizontal="left" vertical="top"/>
    </xf>
    <xf numFmtId="0" fontId="16" fillId="0" borderId="1" xfId="0" quotePrefix="1" applyFont="1" applyBorder="1" applyAlignment="1">
      <alignment horizontal="left" vertical="top"/>
    </xf>
    <xf numFmtId="3" fontId="11" fillId="2" borderId="1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horizontal="right" vertical="center"/>
    </xf>
    <xf numFmtId="3" fontId="11" fillId="2" borderId="2" xfId="0" applyNumberFormat="1" applyFont="1" applyFill="1" applyBorder="1" applyAlignment="1">
      <alignment horizontal="right" vertical="center"/>
    </xf>
    <xf numFmtId="0" fontId="11" fillId="2" borderId="1" xfId="0" applyFont="1" applyFill="1" applyBorder="1"/>
    <xf numFmtId="0" fontId="11" fillId="2" borderId="0" xfId="0" applyFont="1" applyFill="1" applyBorder="1" applyAlignment="1">
      <alignment horizontal="right"/>
    </xf>
    <xf numFmtId="0" fontId="13" fillId="0" borderId="6" xfId="0" quotePrefix="1" applyFont="1" applyBorder="1" applyAlignment="1">
      <alignment horizontal="left"/>
    </xf>
    <xf numFmtId="0" fontId="13" fillId="0" borderId="7" xfId="0" quotePrefix="1" applyFont="1" applyBorder="1" applyAlignment="1">
      <alignment horizontal="center"/>
    </xf>
    <xf numFmtId="0" fontId="13" fillId="7" borderId="8" xfId="0" quotePrefix="1" applyFont="1" applyFill="1" applyBorder="1" applyAlignment="1">
      <alignment horizontal="center"/>
    </xf>
    <xf numFmtId="3" fontId="13" fillId="7" borderId="17" xfId="0" applyNumberFormat="1" applyFont="1" applyFill="1" applyBorder="1" applyAlignment="1">
      <alignment vertical="center"/>
    </xf>
    <xf numFmtId="3" fontId="13" fillId="7" borderId="18" xfId="0" applyNumberFormat="1" applyFont="1" applyFill="1" applyBorder="1" applyAlignment="1">
      <alignment vertical="center"/>
    </xf>
    <xf numFmtId="0" fontId="32" fillId="0" borderId="0" xfId="0" applyFont="1"/>
    <xf numFmtId="0" fontId="0" fillId="0" borderId="6" xfId="0" applyBorder="1" applyAlignment="1">
      <alignment horizontal="right"/>
    </xf>
    <xf numFmtId="3" fontId="11" fillId="0" borderId="7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3" fontId="11" fillId="3" borderId="2" xfId="0" applyNumberFormat="1" applyFont="1" applyFill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0" fontId="11" fillId="7" borderId="16" xfId="0" quotePrefix="1" applyFont="1" applyFill="1" applyBorder="1" applyAlignment="1">
      <alignment horizontal="left" vertical="top"/>
    </xf>
    <xf numFmtId="3" fontId="11" fillId="7" borderId="18" xfId="0" applyNumberFormat="1" applyFont="1" applyFill="1" applyBorder="1" applyAlignment="1">
      <alignment horizontal="right" vertical="center"/>
    </xf>
    <xf numFmtId="0" fontId="13" fillId="5" borderId="7" xfId="0" quotePrefix="1" applyFont="1" applyFill="1" applyBorder="1" applyAlignment="1">
      <alignment horizontal="center"/>
    </xf>
    <xf numFmtId="0" fontId="13" fillId="4" borderId="7" xfId="0" quotePrefix="1" applyFont="1" applyFill="1" applyBorder="1" applyAlignment="1">
      <alignment horizontal="center"/>
    </xf>
    <xf numFmtId="0" fontId="13" fillId="7" borderId="8" xfId="0" quotePrefix="1" applyFont="1" applyFill="1" applyBorder="1" applyAlignment="1">
      <alignment horizontal="center" wrapText="1"/>
    </xf>
    <xf numFmtId="3" fontId="11" fillId="7" borderId="17" xfId="0" applyNumberFormat="1" applyFont="1" applyFill="1" applyBorder="1" applyAlignment="1">
      <alignment vertical="center"/>
    </xf>
    <xf numFmtId="3" fontId="11" fillId="7" borderId="18" xfId="0" applyNumberFormat="1" applyFont="1" applyFill="1" applyBorder="1" applyAlignment="1">
      <alignment vertical="center"/>
    </xf>
    <xf numFmtId="0" fontId="13" fillId="0" borderId="6" xfId="0" quotePrefix="1" applyFont="1" applyBorder="1" applyAlignment="1"/>
    <xf numFmtId="3" fontId="13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0" fillId="7" borderId="16" xfId="0" applyFill="1" applyBorder="1"/>
    <xf numFmtId="3" fontId="11" fillId="8" borderId="2" xfId="0" applyNumberFormat="1" applyFont="1" applyFill="1" applyBorder="1" applyAlignment="1">
      <alignment horizontal="right" vertical="center"/>
    </xf>
    <xf numFmtId="3" fontId="11" fillId="9" borderId="2" xfId="0" applyNumberFormat="1" applyFont="1" applyFill="1" applyBorder="1" applyAlignment="1">
      <alignment horizontal="right" vertical="center"/>
    </xf>
    <xf numFmtId="3" fontId="0" fillId="7" borderId="17" xfId="0" applyNumberFormat="1" applyFill="1" applyBorder="1" applyAlignment="1">
      <alignment horizontal="right"/>
    </xf>
    <xf numFmtId="0" fontId="0" fillId="7" borderId="17" xfId="0" applyFill="1" applyBorder="1" applyAlignment="1">
      <alignment horizontal="right"/>
    </xf>
    <xf numFmtId="3" fontId="0" fillId="7" borderId="18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3" fontId="11" fillId="9" borderId="21" xfId="0" applyNumberFormat="1" applyFont="1" applyFill="1" applyBorder="1" applyAlignment="1">
      <alignment horizontal="right" vertical="center"/>
    </xf>
    <xf numFmtId="3" fontId="11" fillId="3" borderId="21" xfId="0" applyNumberFormat="1" applyFont="1" applyFill="1" applyBorder="1" applyAlignment="1">
      <alignment horizontal="right" vertical="center"/>
    </xf>
    <xf numFmtId="3" fontId="11" fillId="0" borderId="6" xfId="0" applyNumberFormat="1" applyFont="1" applyBorder="1" applyAlignment="1">
      <alignment vertical="center"/>
    </xf>
    <xf numFmtId="0" fontId="21" fillId="0" borderId="0" xfId="0" applyFont="1" applyBorder="1" applyAlignment="1"/>
    <xf numFmtId="0" fontId="21" fillId="0" borderId="0" xfId="0" quotePrefix="1" applyFont="1" applyAlignment="1">
      <alignment horizontal="center" vertical="center"/>
    </xf>
    <xf numFmtId="0" fontId="21" fillId="0" borderId="0" xfId="0" applyFont="1" applyAlignment="1"/>
    <xf numFmtId="3" fontId="32" fillId="0" borderId="0" xfId="0" applyNumberFormat="1" applyFont="1" applyAlignment="1">
      <alignment vertical="center"/>
    </xf>
    <xf numFmtId="3" fontId="33" fillId="0" borderId="0" xfId="0" applyNumberFormat="1" applyFont="1" applyAlignment="1">
      <alignment vertical="center"/>
    </xf>
    <xf numFmtId="9" fontId="32" fillId="0" borderId="0" xfId="0" applyNumberFormat="1" applyFont="1" applyFill="1" applyAlignment="1">
      <alignment vertical="center"/>
    </xf>
    <xf numFmtId="3" fontId="32" fillId="0" borderId="0" xfId="0" applyNumberFormat="1" applyFont="1" applyFill="1" applyAlignment="1">
      <alignment vertical="center"/>
    </xf>
    <xf numFmtId="9" fontId="32" fillId="0" borderId="0" xfId="1" applyFont="1" applyFill="1" applyAlignment="1">
      <alignment vertical="center"/>
    </xf>
    <xf numFmtId="0" fontId="32" fillId="0" borderId="0" xfId="0" applyFont="1" applyFill="1"/>
    <xf numFmtId="0" fontId="13" fillId="0" borderId="0" xfId="0" applyFont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11" fillId="0" borderId="0" xfId="0" applyFont="1" applyAlignment="1"/>
    <xf numFmtId="0" fontId="11" fillId="0" borderId="0" xfId="0" quotePrefix="1" applyFont="1" applyAlignment="1">
      <alignment horizontal="left" vertical="top"/>
    </xf>
    <xf numFmtId="0" fontId="11" fillId="0" borderId="0" xfId="0" quotePrefix="1" applyFont="1" applyBorder="1" applyAlignment="1">
      <alignment horizontal="left" vertical="top"/>
    </xf>
    <xf numFmtId="0" fontId="11" fillId="0" borderId="0" xfId="0" applyFont="1"/>
    <xf numFmtId="0" fontId="10" fillId="0" borderId="0" xfId="0" applyFont="1" applyAlignment="1">
      <alignment horizontal="right"/>
    </xf>
    <xf numFmtId="3" fontId="11" fillId="0" borderId="25" xfId="0" applyNumberFormat="1" applyFont="1" applyBorder="1" applyAlignment="1">
      <alignment horizontal="right" vertical="center"/>
    </xf>
    <xf numFmtId="0" fontId="18" fillId="0" borderId="0" xfId="0" quotePrefix="1" applyFont="1" applyAlignment="1">
      <alignment horizontal="right"/>
    </xf>
    <xf numFmtId="164" fontId="18" fillId="0" borderId="0" xfId="0" applyNumberFormat="1" applyFont="1" applyAlignment="1">
      <alignment horizontal="right" vertical="center"/>
    </xf>
    <xf numFmtId="0" fontId="11" fillId="0" borderId="0" xfId="0" quotePrefix="1" applyFont="1" applyBorder="1" applyAlignment="1">
      <alignment horizontal="right"/>
    </xf>
    <xf numFmtId="164" fontId="11" fillId="0" borderId="0" xfId="0" applyNumberFormat="1" applyFont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Alignment="1"/>
    <xf numFmtId="3" fontId="11" fillId="0" borderId="6" xfId="0" applyNumberFormat="1" applyFont="1" applyBorder="1" applyAlignment="1">
      <alignment horizontal="left" vertical="center"/>
    </xf>
    <xf numFmtId="3" fontId="11" fillId="7" borderId="8" xfId="0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Border="1" applyAlignment="1">
      <alignment horizontal="left" vertical="center"/>
    </xf>
    <xf numFmtId="3" fontId="11" fillId="7" borderId="16" xfId="0" applyNumberFormat="1" applyFont="1" applyFill="1" applyBorder="1" applyAlignment="1">
      <alignment horizontal="left" vertical="center"/>
    </xf>
    <xf numFmtId="0" fontId="11" fillId="0" borderId="1" xfId="0" quotePrefix="1" applyFont="1" applyBorder="1" applyAlignment="1">
      <alignment horizontal="left"/>
    </xf>
    <xf numFmtId="0" fontId="11" fillId="3" borderId="22" xfId="0" quotePrefix="1" applyFont="1" applyFill="1" applyBorder="1" applyAlignment="1">
      <alignment horizontal="left"/>
    </xf>
    <xf numFmtId="0" fontId="11" fillId="7" borderId="3" xfId="0" quotePrefix="1" applyFont="1" applyFill="1" applyBorder="1" applyAlignment="1">
      <alignment horizontal="left"/>
    </xf>
    <xf numFmtId="3" fontId="11" fillId="0" borderId="7" xfId="0" applyNumberFormat="1" applyFont="1" applyBorder="1" applyAlignment="1">
      <alignment vertical="center"/>
    </xf>
    <xf numFmtId="0" fontId="11" fillId="7" borderId="16" xfId="0" applyFont="1" applyFill="1" applyBorder="1"/>
    <xf numFmtId="3" fontId="11" fillId="0" borderId="87" xfId="0" applyNumberFormat="1" applyFont="1" applyBorder="1" applyAlignment="1">
      <alignment horizontal="right" vertical="center"/>
    </xf>
    <xf numFmtId="3" fontId="13" fillId="4" borderId="7" xfId="0" applyNumberFormat="1" applyFont="1" applyFill="1" applyBorder="1" applyAlignment="1">
      <alignment vertical="center"/>
    </xf>
    <xf numFmtId="3" fontId="13" fillId="5" borderId="7" xfId="0" applyNumberFormat="1" applyFont="1" applyFill="1" applyBorder="1" applyAlignment="1">
      <alignment vertical="center"/>
    </xf>
    <xf numFmtId="3" fontId="13" fillId="7" borderId="8" xfId="0" applyNumberFormat="1" applyFont="1" applyFill="1" applyBorder="1" applyAlignment="1">
      <alignment vertical="center"/>
    </xf>
    <xf numFmtId="3" fontId="13" fillId="4" borderId="7" xfId="0" applyNumberFormat="1" applyFont="1" applyFill="1" applyBorder="1" applyAlignment="1">
      <alignment horizontal="right" vertical="center"/>
    </xf>
    <xf numFmtId="3" fontId="13" fillId="5" borderId="7" xfId="0" applyNumberFormat="1" applyFont="1" applyFill="1" applyBorder="1" applyAlignment="1">
      <alignment horizontal="right" vertical="center"/>
    </xf>
    <xf numFmtId="3" fontId="13" fillId="7" borderId="8" xfId="0" applyNumberFormat="1" applyFont="1" applyFill="1" applyBorder="1" applyAlignment="1">
      <alignment horizontal="right" vertical="center"/>
    </xf>
    <xf numFmtId="3" fontId="11" fillId="0" borderId="88" xfId="0" applyNumberFormat="1" applyFont="1" applyBorder="1" applyAlignment="1">
      <alignment horizontal="right" vertical="center"/>
    </xf>
    <xf numFmtId="3" fontId="11" fillId="3" borderId="88" xfId="0" applyNumberFormat="1" applyFont="1" applyFill="1" applyBorder="1" applyAlignment="1">
      <alignment horizontal="right" vertical="center"/>
    </xf>
    <xf numFmtId="3" fontId="11" fillId="0" borderId="88" xfId="0" applyNumberFormat="1" applyFont="1" applyFill="1" applyBorder="1" applyAlignment="1">
      <alignment horizontal="right" vertical="center"/>
    </xf>
    <xf numFmtId="0" fontId="11" fillId="7" borderId="17" xfId="0" applyFont="1" applyFill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3" fillId="7" borderId="8" xfId="0" applyFont="1" applyFill="1" applyBorder="1" applyAlignment="1">
      <alignment horizontal="right"/>
    </xf>
    <xf numFmtId="3" fontId="13" fillId="0" borderId="6" xfId="0" applyNumberFormat="1" applyFont="1" applyBorder="1" applyAlignment="1">
      <alignment horizontal="left" vertical="center"/>
    </xf>
    <xf numFmtId="0" fontId="13" fillId="0" borderId="6" xfId="0" quotePrefix="1" applyFont="1" applyBorder="1" applyAlignment="1">
      <alignment horizontal="center"/>
    </xf>
    <xf numFmtId="0" fontId="13" fillId="4" borderId="7" xfId="0" quotePrefix="1" applyFont="1" applyFill="1" applyBorder="1" applyAlignment="1">
      <alignment horizontal="right"/>
    </xf>
    <xf numFmtId="0" fontId="11" fillId="0" borderId="0" xfId="0" quotePrefix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3" fontId="11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11" fillId="3" borderId="0" xfId="0" applyNumberFormat="1" applyFont="1" applyFill="1" applyBorder="1" applyAlignment="1">
      <alignment horizontal="right"/>
    </xf>
    <xf numFmtId="3" fontId="11" fillId="3" borderId="87" xfId="0" applyNumberFormat="1" applyFont="1" applyFill="1" applyBorder="1" applyAlignment="1">
      <alignment horizontal="right" vertical="center"/>
    </xf>
    <xf numFmtId="3" fontId="11" fillId="7" borderId="17" xfId="0" applyNumberFormat="1" applyFont="1" applyFill="1" applyBorder="1" applyAlignment="1">
      <alignment horizontal="right"/>
    </xf>
    <xf numFmtId="3" fontId="11" fillId="7" borderId="18" xfId="0" applyNumberFormat="1" applyFont="1" applyFill="1" applyBorder="1" applyAlignment="1">
      <alignment horizontal="right"/>
    </xf>
    <xf numFmtId="165" fontId="16" fillId="7" borderId="91" xfId="0" applyNumberFormat="1" applyFont="1" applyFill="1" applyBorder="1" applyAlignment="1">
      <alignment horizontal="right" vertical="center"/>
    </xf>
    <xf numFmtId="165" fontId="16" fillId="7" borderId="94" xfId="0" applyNumberFormat="1" applyFont="1" applyFill="1" applyBorder="1" applyAlignment="1">
      <alignment horizontal="right" vertical="center"/>
    </xf>
    <xf numFmtId="0" fontId="16" fillId="4" borderId="90" xfId="0" quotePrefix="1" applyFont="1" applyFill="1" applyBorder="1" applyAlignment="1">
      <alignment horizontal="center" vertical="top"/>
    </xf>
    <xf numFmtId="165" fontId="16" fillId="4" borderId="89" xfId="0" applyNumberFormat="1" applyFont="1" applyFill="1" applyBorder="1" applyAlignment="1">
      <alignment horizontal="center" vertical="center"/>
    </xf>
    <xf numFmtId="0" fontId="16" fillId="5" borderId="92" xfId="0" quotePrefix="1" applyFont="1" applyFill="1" applyBorder="1" applyAlignment="1">
      <alignment horizontal="center" vertical="top"/>
    </xf>
    <xf numFmtId="165" fontId="16" fillId="5" borderId="93" xfId="0" applyNumberFormat="1" applyFont="1" applyFill="1" applyBorder="1" applyAlignment="1">
      <alignment horizontal="center" vertical="center"/>
    </xf>
    <xf numFmtId="3" fontId="11" fillId="3" borderId="23" xfId="0" applyNumberFormat="1" applyFont="1" applyFill="1" applyBorder="1" applyAlignment="1">
      <alignment vertical="center"/>
    </xf>
    <xf numFmtId="0" fontId="13" fillId="4" borderId="20" xfId="0" quotePrefix="1" applyFont="1" applyFill="1" applyBorder="1" applyAlignment="1">
      <alignment horizontal="center"/>
    </xf>
    <xf numFmtId="0" fontId="13" fillId="5" borderId="20" xfId="0" quotePrefix="1" applyFont="1" applyFill="1" applyBorder="1" applyAlignment="1">
      <alignment horizontal="center"/>
    </xf>
    <xf numFmtId="0" fontId="13" fillId="7" borderId="21" xfId="0" quotePrefix="1" applyFont="1" applyFill="1" applyBorder="1" applyAlignment="1">
      <alignment horizontal="center"/>
    </xf>
    <xf numFmtId="3" fontId="11" fillId="3" borderId="22" xfId="0" applyNumberFormat="1" applyFont="1" applyFill="1" applyBorder="1" applyAlignment="1">
      <alignment vertical="center"/>
    </xf>
    <xf numFmtId="3" fontId="11" fillId="7" borderId="24" xfId="0" applyNumberFormat="1" applyFont="1" applyFill="1" applyBorder="1" applyAlignment="1">
      <alignment vertical="center"/>
    </xf>
    <xf numFmtId="3" fontId="11" fillId="0" borderId="0" xfId="0" applyNumberFormat="1" applyFont="1" applyBorder="1"/>
    <xf numFmtId="0" fontId="13" fillId="0" borderId="11" xfId="0" quotePrefix="1" applyFont="1" applyBorder="1" applyAlignment="1">
      <alignment horizontal="left" vertical="top"/>
    </xf>
    <xf numFmtId="3" fontId="11" fillId="6" borderId="8" xfId="0" applyNumberFormat="1" applyFont="1" applyFill="1" applyBorder="1" applyAlignment="1">
      <alignment vertical="center"/>
    </xf>
    <xf numFmtId="3" fontId="11" fillId="6" borderId="2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0" fontId="11" fillId="0" borderId="6" xfId="0" applyFont="1" applyBorder="1"/>
    <xf numFmtId="3" fontId="11" fillId="0" borderId="25" xfId="0" applyNumberFormat="1" applyFont="1" applyBorder="1" applyAlignment="1">
      <alignment horizontal="right"/>
    </xf>
    <xf numFmtId="3" fontId="11" fillId="3" borderId="89" xfId="0" applyNumberFormat="1" applyFont="1" applyFill="1" applyBorder="1" applyAlignment="1">
      <alignment horizontal="right" vertical="center"/>
    </xf>
    <xf numFmtId="3" fontId="11" fillId="0" borderId="100" xfId="0" applyNumberFormat="1" applyFont="1" applyBorder="1" applyAlignment="1">
      <alignment horizontal="right" vertical="center"/>
    </xf>
    <xf numFmtId="3" fontId="11" fillId="3" borderId="100" xfId="0" applyNumberFormat="1" applyFont="1" applyFill="1" applyBorder="1" applyAlignment="1">
      <alignment horizontal="right" vertical="center"/>
    </xf>
    <xf numFmtId="3" fontId="11" fillId="4" borderId="89" xfId="0" applyNumberFormat="1" applyFont="1" applyFill="1" applyBorder="1" applyAlignment="1">
      <alignment horizontal="right" vertical="center"/>
    </xf>
    <xf numFmtId="3" fontId="11" fillId="5" borderId="101" xfId="0" applyNumberFormat="1" applyFont="1" applyFill="1" applyBorder="1" applyAlignment="1">
      <alignment horizontal="right" vertical="center"/>
    </xf>
    <xf numFmtId="3" fontId="13" fillId="0" borderId="0" xfId="0" applyNumberFormat="1" applyFont="1"/>
    <xf numFmtId="3" fontId="11" fillId="3" borderId="89" xfId="0" applyNumberFormat="1" applyFont="1" applyFill="1" applyBorder="1" applyAlignment="1">
      <alignment horizontal="right"/>
    </xf>
    <xf numFmtId="3" fontId="11" fillId="0" borderId="100" xfId="0" applyNumberFormat="1" applyFont="1" applyBorder="1" applyAlignment="1">
      <alignment horizontal="right"/>
    </xf>
    <xf numFmtId="3" fontId="11" fillId="3" borderId="100" xfId="0" applyNumberFormat="1" applyFont="1" applyFill="1" applyBorder="1" applyAlignment="1">
      <alignment horizontal="right"/>
    </xf>
    <xf numFmtId="3" fontId="13" fillId="0" borderId="0" xfId="0" applyNumberFormat="1" applyFont="1" applyBorder="1"/>
    <xf numFmtId="3" fontId="13" fillId="0" borderId="0" xfId="0" applyNumberFormat="1" applyFont="1" applyBorder="1" applyAlignment="1">
      <alignment horizontal="left" vertical="top"/>
    </xf>
    <xf numFmtId="3" fontId="13" fillId="0" borderId="0" xfId="0" quotePrefix="1" applyNumberFormat="1" applyFont="1" applyBorder="1" applyAlignment="1">
      <alignment horizontal="right" vertical="top"/>
    </xf>
    <xf numFmtId="3" fontId="13" fillId="0" borderId="0" xfId="0" applyNumberFormat="1" applyFont="1" applyBorder="1" applyAlignment="1">
      <alignment horizontal="right"/>
    </xf>
    <xf numFmtId="3" fontId="11" fillId="4" borderId="89" xfId="0" applyNumberFormat="1" applyFont="1" applyFill="1" applyBorder="1" applyAlignment="1">
      <alignment horizontal="right"/>
    </xf>
    <xf numFmtId="3" fontId="11" fillId="5" borderId="101" xfId="0" applyNumberFormat="1" applyFont="1" applyFill="1" applyBorder="1" applyAlignment="1">
      <alignment horizontal="right"/>
    </xf>
    <xf numFmtId="3" fontId="11" fillId="0" borderId="0" xfId="0" quotePrefix="1" applyNumberFormat="1" applyFont="1" applyAlignment="1">
      <alignment horizontal="left" vertical="top"/>
    </xf>
    <xf numFmtId="3" fontId="13" fillId="0" borderId="25" xfId="0" applyNumberFormat="1" applyFont="1" applyBorder="1" applyAlignment="1">
      <alignment wrapText="1"/>
    </xf>
    <xf numFmtId="3" fontId="13" fillId="0" borderId="25" xfId="0" quotePrefix="1" applyNumberFormat="1" applyFont="1" applyBorder="1" applyAlignment="1">
      <alignment horizontal="right"/>
    </xf>
    <xf numFmtId="3" fontId="13" fillId="0" borderId="25" xfId="0" quotePrefix="1" applyNumberFormat="1" applyFont="1" applyBorder="1" applyAlignment="1">
      <alignment horizontal="right" wrapText="1"/>
    </xf>
    <xf numFmtId="3" fontId="10" fillId="0" borderId="0" xfId="0" applyNumberFormat="1" applyFont="1" applyAlignment="1">
      <alignment horizontal="right"/>
    </xf>
    <xf numFmtId="3" fontId="11" fillId="0" borderId="25" xfId="0" quotePrefix="1" applyNumberFormat="1" applyFont="1" applyBorder="1" applyAlignment="1">
      <alignment horizontal="left" vertical="top"/>
    </xf>
    <xf numFmtId="3" fontId="11" fillId="0" borderId="100" xfId="0" applyNumberFormat="1" applyFont="1" applyBorder="1" applyAlignment="1">
      <alignment vertical="center"/>
    </xf>
    <xf numFmtId="3" fontId="11" fillId="3" borderId="100" xfId="0" applyNumberFormat="1" applyFont="1" applyFill="1" applyBorder="1" applyAlignment="1">
      <alignment vertical="center"/>
    </xf>
    <xf numFmtId="3" fontId="11" fillId="3" borderId="101" xfId="0" applyNumberFormat="1" applyFont="1" applyFill="1" applyBorder="1" applyAlignment="1">
      <alignment vertical="center"/>
    </xf>
    <xf numFmtId="3" fontId="13" fillId="4" borderId="100" xfId="0" applyNumberFormat="1" applyFont="1" applyFill="1" applyBorder="1" applyAlignment="1">
      <alignment vertical="center"/>
    </xf>
    <xf numFmtId="3" fontId="13" fillId="5" borderId="100" xfId="0" applyNumberFormat="1" applyFont="1" applyFill="1" applyBorder="1" applyAlignment="1">
      <alignment vertical="center"/>
    </xf>
    <xf numFmtId="3" fontId="11" fillId="7" borderId="104" xfId="0" applyNumberFormat="1" applyFont="1" applyFill="1" applyBorder="1" applyAlignment="1">
      <alignment vertical="center"/>
    </xf>
    <xf numFmtId="3" fontId="11" fillId="0" borderId="104" xfId="0" applyNumberFormat="1" applyFont="1" applyBorder="1" applyAlignment="1">
      <alignment vertical="center"/>
    </xf>
    <xf numFmtId="3" fontId="11" fillId="7" borderId="103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horizontal="left" wrapText="1"/>
    </xf>
    <xf numFmtId="166" fontId="11" fillId="0" borderId="0" xfId="0" applyNumberFormat="1" applyFont="1" applyBorder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3" fontId="11" fillId="4" borderId="105" xfId="0" applyNumberFormat="1" applyFont="1" applyFill="1" applyBorder="1" applyAlignment="1">
      <alignment vertical="center"/>
    </xf>
    <xf numFmtId="3" fontId="11" fillId="5" borderId="105" xfId="0" applyNumberFormat="1" applyFont="1" applyFill="1" applyBorder="1" applyAlignment="1">
      <alignment vertical="center"/>
    </xf>
    <xf numFmtId="3" fontId="11" fillId="4" borderId="107" xfId="0" applyNumberFormat="1" applyFont="1" applyFill="1" applyBorder="1" applyAlignment="1">
      <alignment vertical="center"/>
    </xf>
    <xf numFmtId="3" fontId="11" fillId="5" borderId="107" xfId="0" applyNumberFormat="1" applyFont="1" applyFill="1" applyBorder="1" applyAlignment="1">
      <alignment vertical="center"/>
    </xf>
    <xf numFmtId="0" fontId="13" fillId="0" borderId="6" xfId="0" quotePrefix="1" applyFont="1" applyFill="1" applyBorder="1" applyAlignment="1">
      <alignment horizontal="left"/>
    </xf>
    <xf numFmtId="3" fontId="11" fillId="0" borderId="108" xfId="0" applyNumberFormat="1" applyFont="1" applyFill="1" applyBorder="1" applyAlignment="1">
      <alignment vertical="center"/>
    </xf>
    <xf numFmtId="3" fontId="11" fillId="7" borderId="109" xfId="0" applyNumberFormat="1" applyFont="1" applyFill="1" applyBorder="1" applyAlignment="1">
      <alignment vertical="center"/>
    </xf>
    <xf numFmtId="3" fontId="11" fillId="0" borderId="110" xfId="0" applyNumberFormat="1" applyFont="1" applyBorder="1" applyAlignment="1">
      <alignment vertical="center"/>
    </xf>
    <xf numFmtId="3" fontId="11" fillId="7" borderId="111" xfId="0" applyNumberFormat="1" applyFont="1" applyFill="1" applyBorder="1" applyAlignment="1">
      <alignment vertical="center"/>
    </xf>
    <xf numFmtId="0" fontId="11" fillId="0" borderId="3" xfId="0" quotePrefix="1" applyFont="1" applyBorder="1" applyAlignment="1">
      <alignment horizontal="left" vertical="top"/>
    </xf>
    <xf numFmtId="166" fontId="11" fillId="4" borderId="4" xfId="0" applyNumberFormat="1" applyFont="1" applyFill="1" applyBorder="1" applyAlignment="1">
      <alignment vertical="center"/>
    </xf>
    <xf numFmtId="166" fontId="11" fillId="5" borderId="4" xfId="0" applyNumberFormat="1" applyFont="1" applyFill="1" applyBorder="1" applyAlignment="1">
      <alignment vertical="center"/>
    </xf>
    <xf numFmtId="166" fontId="11" fillId="7" borderId="5" xfId="0" applyNumberFormat="1" applyFont="1" applyFill="1" applyBorder="1" applyAlignment="1">
      <alignment vertical="center"/>
    </xf>
    <xf numFmtId="0" fontId="13" fillId="0" borderId="19" xfId="0" applyFont="1" applyBorder="1" applyAlignment="1">
      <alignment wrapText="1"/>
    </xf>
    <xf numFmtId="0" fontId="13" fillId="7" borderId="7" xfId="0" quotePrefix="1" applyFont="1" applyFill="1" applyBorder="1" applyAlignment="1">
      <alignment horizontal="right"/>
    </xf>
    <xf numFmtId="166" fontId="11" fillId="3" borderId="1" xfId="0" applyNumberFormat="1" applyFont="1" applyFill="1" applyBorder="1" applyAlignment="1">
      <alignment vertical="center"/>
    </xf>
    <xf numFmtId="166" fontId="11" fillId="3" borderId="0" xfId="0" applyNumberFormat="1" applyFont="1" applyFill="1" applyBorder="1" applyAlignment="1">
      <alignment horizontal="right" vertical="center"/>
    </xf>
    <xf numFmtId="166" fontId="11" fillId="0" borderId="1" xfId="0" applyNumberFormat="1" applyFont="1" applyBorder="1" applyAlignment="1">
      <alignment vertical="center"/>
    </xf>
    <xf numFmtId="166" fontId="11" fillId="0" borderId="0" xfId="0" applyNumberFormat="1" applyFont="1" applyBorder="1" applyAlignment="1">
      <alignment horizontal="right" vertical="center"/>
    </xf>
    <xf numFmtId="166" fontId="11" fillId="7" borderId="3" xfId="0" applyNumberFormat="1" applyFont="1" applyFill="1" applyBorder="1" applyAlignment="1">
      <alignment vertical="center"/>
    </xf>
    <xf numFmtId="166" fontId="11" fillId="7" borderId="4" xfId="0" applyNumberFormat="1" applyFont="1" applyFill="1" applyBorder="1" applyAlignment="1">
      <alignment horizontal="right" vertical="center"/>
    </xf>
    <xf numFmtId="166" fontId="11" fillId="3" borderId="2" xfId="0" applyNumberFormat="1" applyFont="1" applyFill="1" applyBorder="1" applyAlignment="1">
      <alignment horizontal="right" vertical="center"/>
    </xf>
    <xf numFmtId="166" fontId="11" fillId="0" borderId="2" xfId="0" applyNumberFormat="1" applyFont="1" applyBorder="1" applyAlignment="1">
      <alignment horizontal="right" vertical="center"/>
    </xf>
    <xf numFmtId="166" fontId="11" fillId="7" borderId="5" xfId="0" applyNumberFormat="1" applyFont="1" applyFill="1" applyBorder="1" applyAlignment="1">
      <alignment horizontal="right" vertical="center"/>
    </xf>
    <xf numFmtId="9" fontId="11" fillId="0" borderId="0" xfId="1" quotePrefix="1" applyFont="1" applyAlignment="1">
      <alignment horizontal="right" vertical="center"/>
    </xf>
    <xf numFmtId="3" fontId="11" fillId="0" borderId="0" xfId="0" quotePrefix="1" applyNumberFormat="1" applyFont="1" applyAlignment="1">
      <alignment horizontal="right" vertical="center"/>
    </xf>
    <xf numFmtId="10" fontId="1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/>
    </xf>
    <xf numFmtId="3" fontId="11" fillId="4" borderId="1" xfId="0" applyNumberFormat="1" applyFont="1" applyFill="1" applyBorder="1" applyAlignment="1">
      <alignment horizontal="left" vertical="center"/>
    </xf>
    <xf numFmtId="3" fontId="11" fillId="5" borderId="1" xfId="0" applyNumberFormat="1" applyFont="1" applyFill="1" applyBorder="1" applyAlignment="1">
      <alignment horizontal="left" vertical="center"/>
    </xf>
    <xf numFmtId="3" fontId="11" fillId="5" borderId="0" xfId="0" applyNumberFormat="1" applyFont="1" applyFill="1" applyBorder="1" applyAlignment="1">
      <alignment vertical="center"/>
    </xf>
    <xf numFmtId="3" fontId="11" fillId="5" borderId="2" xfId="0" applyNumberFormat="1" applyFont="1" applyFill="1" applyBorder="1" applyAlignment="1">
      <alignment vertical="center"/>
    </xf>
    <xf numFmtId="3" fontId="11" fillId="7" borderId="1" xfId="0" applyNumberFormat="1" applyFont="1" applyFill="1" applyBorder="1" applyAlignment="1">
      <alignment horizontal="left" vertical="center"/>
    </xf>
    <xf numFmtId="0" fontId="11" fillId="7" borderId="3" xfId="0" applyFont="1" applyFill="1" applyBorder="1"/>
    <xf numFmtId="9" fontId="11" fillId="0" borderId="0" xfId="1" applyFont="1" applyBorder="1" applyAlignment="1">
      <alignment vertical="center"/>
    </xf>
    <xf numFmtId="9" fontId="11" fillId="0" borderId="2" xfId="1" applyFont="1" applyBorder="1" applyAlignment="1">
      <alignment vertical="center"/>
    </xf>
    <xf numFmtId="9" fontId="11" fillId="0" borderId="4" xfId="1" applyFont="1" applyBorder="1" applyAlignment="1">
      <alignment vertical="center"/>
    </xf>
    <xf numFmtId="9" fontId="11" fillId="0" borderId="5" xfId="1" applyFont="1" applyBorder="1" applyAlignment="1">
      <alignment vertical="center"/>
    </xf>
    <xf numFmtId="3" fontId="11" fillId="4" borderId="0" xfId="1" applyNumberFormat="1" applyFont="1" applyFill="1" applyBorder="1" applyAlignment="1">
      <alignment vertical="center"/>
    </xf>
    <xf numFmtId="3" fontId="11" fillId="4" borderId="2" xfId="1" applyNumberFormat="1" applyFont="1" applyFill="1" applyBorder="1" applyAlignment="1">
      <alignment vertical="center"/>
    </xf>
    <xf numFmtId="3" fontId="11" fillId="0" borderId="0" xfId="1" applyNumberFormat="1" applyFont="1" applyAlignment="1">
      <alignment vertical="center"/>
    </xf>
    <xf numFmtId="3" fontId="11" fillId="5" borderId="0" xfId="1" applyNumberFormat="1" applyFont="1" applyFill="1" applyBorder="1" applyAlignment="1">
      <alignment vertical="center"/>
    </xf>
    <xf numFmtId="3" fontId="11" fillId="7" borderId="0" xfId="1" applyNumberFormat="1" applyFont="1" applyFill="1" applyBorder="1" applyAlignment="1">
      <alignment vertical="center"/>
    </xf>
    <xf numFmtId="3" fontId="11" fillId="7" borderId="2" xfId="1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top" wrapText="1"/>
    </xf>
    <xf numFmtId="1" fontId="36" fillId="0" borderId="0" xfId="0" applyNumberFormat="1" applyFont="1" applyFill="1" applyBorder="1" applyAlignment="1">
      <alignment horizontal="right" vertical="top" wrapText="1"/>
    </xf>
    <xf numFmtId="1" fontId="1" fillId="0" borderId="0" xfId="0" applyNumberFormat="1" applyFont="1" applyFill="1" applyBorder="1" applyAlignment="1">
      <alignment horizontal="right" vertical="top" wrapText="1"/>
    </xf>
    <xf numFmtId="0" fontId="36" fillId="0" borderId="0" xfId="0" applyFont="1" applyFill="1" applyBorder="1" applyAlignment="1">
      <alignment horizontal="right" vertical="top" wrapText="1"/>
    </xf>
    <xf numFmtId="1" fontId="37" fillId="0" borderId="0" xfId="0" applyNumberFormat="1" applyFont="1" applyFill="1" applyBorder="1" applyAlignment="1">
      <alignment horizontal="right"/>
    </xf>
    <xf numFmtId="0" fontId="36" fillId="3" borderId="0" xfId="0" applyFont="1" applyFill="1" applyBorder="1" applyAlignment="1">
      <alignment horizontal="center" vertical="top" wrapText="1"/>
    </xf>
    <xf numFmtId="1" fontId="36" fillId="3" borderId="0" xfId="0" applyNumberFormat="1" applyFont="1" applyFill="1" applyBorder="1" applyAlignment="1">
      <alignment horizontal="right" vertical="top" wrapText="1"/>
    </xf>
    <xf numFmtId="1" fontId="1" fillId="0" borderId="2" xfId="0" applyNumberFormat="1" applyFont="1" applyFill="1" applyBorder="1" applyAlignment="1">
      <alignment horizontal="right" vertical="top" wrapText="1"/>
    </xf>
    <xf numFmtId="1" fontId="36" fillId="3" borderId="2" xfId="0" applyNumberFormat="1" applyFont="1" applyFill="1" applyBorder="1" applyAlignment="1">
      <alignment horizontal="right" vertical="top" wrapText="1"/>
    </xf>
    <xf numFmtId="0" fontId="8" fillId="6" borderId="98" xfId="0" applyFont="1" applyFill="1" applyBorder="1" applyAlignment="1">
      <alignment horizontal="center" vertical="top" wrapText="1"/>
    </xf>
    <xf numFmtId="1" fontId="26" fillId="6" borderId="98" xfId="0" applyNumberFormat="1" applyFont="1" applyFill="1" applyBorder="1" applyAlignment="1">
      <alignment horizontal="right" vertical="top" wrapText="1"/>
    </xf>
    <xf numFmtId="1" fontId="26" fillId="6" borderId="102" xfId="0" applyNumberFormat="1" applyFont="1" applyFill="1" applyBorder="1" applyAlignment="1">
      <alignment horizontal="right" vertical="top" wrapText="1"/>
    </xf>
    <xf numFmtId="0" fontId="26" fillId="0" borderId="7" xfId="0" applyFont="1" applyFill="1" applyBorder="1" applyAlignment="1">
      <alignment vertical="top" wrapText="1"/>
    </xf>
    <xf numFmtId="1" fontId="26" fillId="0" borderId="7" xfId="0" applyNumberFormat="1" applyFont="1" applyFill="1" applyBorder="1" applyAlignment="1">
      <alignment horizontal="right" vertical="top" wrapText="1"/>
    </xf>
    <xf numFmtId="1" fontId="26" fillId="0" borderId="8" xfId="0" applyNumberFormat="1" applyFont="1" applyFill="1" applyBorder="1" applyAlignment="1">
      <alignment horizontal="right" vertical="top" wrapText="1"/>
    </xf>
    <xf numFmtId="1" fontId="36" fillId="0" borderId="2" xfId="0" applyNumberFormat="1" applyFont="1" applyFill="1" applyBorder="1" applyAlignment="1">
      <alignment horizontal="right" vertical="top" wrapText="1"/>
    </xf>
    <xf numFmtId="0" fontId="36" fillId="0" borderId="2" xfId="0" applyFont="1" applyFill="1" applyBorder="1" applyAlignment="1">
      <alignment horizontal="right" vertical="top" wrapText="1"/>
    </xf>
    <xf numFmtId="0" fontId="8" fillId="0" borderId="6" xfId="0" applyFont="1" applyFill="1" applyBorder="1" applyAlignment="1">
      <alignment horizontal="left" vertical="top" wrapText="1"/>
    </xf>
    <xf numFmtId="0" fontId="36" fillId="3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6" fillId="6" borderId="112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6" fillId="7" borderId="3" xfId="0" applyFont="1" applyFill="1" applyBorder="1" applyAlignment="1">
      <alignment horizontal="left" vertical="top" wrapText="1"/>
    </xf>
    <xf numFmtId="0" fontId="8" fillId="7" borderId="4" xfId="0" applyFont="1" applyFill="1" applyBorder="1" applyAlignment="1">
      <alignment horizontal="center" vertical="top" wrapText="1"/>
    </xf>
    <xf numFmtId="1" fontId="26" fillId="7" borderId="4" xfId="0" applyNumberFormat="1" applyFont="1" applyFill="1" applyBorder="1" applyAlignment="1">
      <alignment horizontal="right" vertical="top" wrapText="1"/>
    </xf>
    <xf numFmtId="1" fontId="26" fillId="7" borderId="5" xfId="0" applyNumberFormat="1" applyFont="1" applyFill="1" applyBorder="1" applyAlignment="1">
      <alignment horizontal="right" vertical="top" wrapText="1"/>
    </xf>
    <xf numFmtId="0" fontId="26" fillId="6" borderId="55" xfId="0" applyFont="1" applyFill="1" applyBorder="1" applyAlignment="1">
      <alignment horizontal="left" vertical="top" wrapText="1"/>
    </xf>
    <xf numFmtId="0" fontId="26" fillId="6" borderId="26" xfId="0" applyFont="1" applyFill="1" applyBorder="1" applyAlignment="1">
      <alignment horizontal="center" vertical="top" wrapText="1"/>
    </xf>
    <xf numFmtId="1" fontId="38" fillId="6" borderId="26" xfId="0" applyNumberFormat="1" applyFont="1" applyFill="1" applyBorder="1" applyAlignment="1">
      <alignment horizontal="right" vertical="top" wrapText="1"/>
    </xf>
    <xf numFmtId="1" fontId="38" fillId="6" borderId="99" xfId="0" applyNumberFormat="1" applyFont="1" applyFill="1" applyBorder="1" applyAlignment="1">
      <alignment horizontal="right" vertical="top" wrapText="1"/>
    </xf>
    <xf numFmtId="0" fontId="8" fillId="6" borderId="26" xfId="0" applyFont="1" applyFill="1" applyBorder="1" applyAlignment="1">
      <alignment horizontal="center" vertical="top" wrapText="1"/>
    </xf>
    <xf numFmtId="1" fontId="26" fillId="6" borderId="26" xfId="0" applyNumberFormat="1" applyFont="1" applyFill="1" applyBorder="1" applyAlignment="1">
      <alignment horizontal="right" vertical="top" wrapText="1"/>
    </xf>
    <xf numFmtId="1" fontId="26" fillId="6" borderId="99" xfId="0" applyNumberFormat="1" applyFont="1" applyFill="1" applyBorder="1" applyAlignment="1">
      <alignment horizontal="right" vertical="top" wrapText="1"/>
    </xf>
    <xf numFmtId="3" fontId="11" fillId="3" borderId="116" xfId="0" applyNumberFormat="1" applyFont="1" applyFill="1" applyBorder="1" applyAlignment="1">
      <alignment vertical="center"/>
    </xf>
    <xf numFmtId="3" fontId="11" fillId="0" borderId="116" xfId="0" applyNumberFormat="1" applyFont="1" applyBorder="1" applyAlignment="1">
      <alignment vertical="center"/>
    </xf>
    <xf numFmtId="3" fontId="11" fillId="0" borderId="117" xfId="0" applyNumberFormat="1" applyFont="1" applyBorder="1" applyAlignment="1">
      <alignment vertical="center"/>
    </xf>
    <xf numFmtId="3" fontId="13" fillId="0" borderId="6" xfId="0" applyNumberFormat="1" applyFont="1" applyBorder="1" applyAlignment="1">
      <alignment vertical="center"/>
    </xf>
    <xf numFmtId="3" fontId="11" fillId="3" borderId="108" xfId="0" applyNumberFormat="1" applyFont="1" applyFill="1" applyBorder="1" applyAlignment="1">
      <alignment vertical="center"/>
    </xf>
    <xf numFmtId="3" fontId="11" fillId="3" borderId="105" xfId="0" applyNumberFormat="1" applyFont="1" applyFill="1" applyBorder="1" applyAlignment="1">
      <alignment vertical="center"/>
    </xf>
    <xf numFmtId="3" fontId="11" fillId="3" borderId="107" xfId="0" applyNumberFormat="1" applyFont="1" applyFill="1" applyBorder="1" applyAlignment="1">
      <alignment vertical="center"/>
    </xf>
    <xf numFmtId="3" fontId="11" fillId="2" borderId="110" xfId="0" applyNumberFormat="1" applyFont="1" applyFill="1" applyBorder="1" applyAlignment="1">
      <alignment vertical="center"/>
    </xf>
    <xf numFmtId="3" fontId="11" fillId="2" borderId="107" xfId="0" applyNumberFormat="1" applyFont="1" applyFill="1" applyBorder="1" applyAlignment="1">
      <alignment vertical="center"/>
    </xf>
    <xf numFmtId="3" fontId="11" fillId="2" borderId="111" xfId="0" applyNumberFormat="1" applyFont="1" applyFill="1" applyBorder="1" applyAlignment="1">
      <alignment vertical="center"/>
    </xf>
    <xf numFmtId="3" fontId="11" fillId="3" borderId="118" xfId="0" applyNumberFormat="1" applyFont="1" applyFill="1" applyBorder="1" applyAlignment="1">
      <alignment vertical="center"/>
    </xf>
    <xf numFmtId="3" fontId="11" fillId="3" borderId="119" xfId="0" applyNumberFormat="1" applyFont="1" applyFill="1" applyBorder="1" applyAlignment="1">
      <alignment vertical="center"/>
    </xf>
    <xf numFmtId="3" fontId="11" fillId="0" borderId="118" xfId="0" applyNumberFormat="1" applyFont="1" applyBorder="1" applyAlignment="1">
      <alignment vertical="center"/>
    </xf>
    <xf numFmtId="3" fontId="11" fillId="0" borderId="119" xfId="0" applyNumberFormat="1" applyFont="1" applyBorder="1" applyAlignment="1">
      <alignment vertical="center"/>
    </xf>
    <xf numFmtId="3" fontId="11" fillId="3" borderId="120" xfId="0" applyNumberFormat="1" applyFont="1" applyFill="1" applyBorder="1" applyAlignment="1">
      <alignment vertical="center"/>
    </xf>
    <xf numFmtId="3" fontId="11" fillId="3" borderId="121" xfId="0" applyNumberFormat="1" applyFont="1" applyFill="1" applyBorder="1" applyAlignment="1">
      <alignment vertical="center"/>
    </xf>
    <xf numFmtId="3" fontId="11" fillId="7" borderId="122" xfId="0" applyNumberFormat="1" applyFont="1" applyFill="1" applyBorder="1" applyAlignment="1">
      <alignment vertical="center"/>
    </xf>
    <xf numFmtId="3" fontId="11" fillId="7" borderId="123" xfId="0" applyNumberFormat="1" applyFont="1" applyFill="1" applyBorder="1" applyAlignment="1">
      <alignment vertical="center"/>
    </xf>
    <xf numFmtId="3" fontId="11" fillId="2" borderId="123" xfId="0" applyNumberFormat="1" applyFont="1" applyFill="1" applyBorder="1" applyAlignment="1">
      <alignment vertical="center"/>
    </xf>
    <xf numFmtId="3" fontId="11" fillId="2" borderId="118" xfId="0" applyNumberFormat="1" applyFont="1" applyFill="1" applyBorder="1" applyAlignment="1">
      <alignment vertical="center"/>
    </xf>
    <xf numFmtId="3" fontId="11" fillId="2" borderId="119" xfId="0" applyNumberFormat="1" applyFont="1" applyFill="1" applyBorder="1" applyAlignment="1">
      <alignment vertical="center"/>
    </xf>
    <xf numFmtId="3" fontId="11" fillId="3" borderId="106" xfId="0" applyNumberFormat="1" applyFont="1" applyFill="1" applyBorder="1" applyAlignment="1">
      <alignment vertical="center"/>
    </xf>
    <xf numFmtId="3" fontId="11" fillId="3" borderId="87" xfId="0" applyNumberFormat="1" applyFont="1" applyFill="1" applyBorder="1" applyAlignment="1">
      <alignment vertical="center"/>
    </xf>
    <xf numFmtId="0" fontId="13" fillId="0" borderId="7" xfId="0" applyFont="1" applyBorder="1"/>
    <xf numFmtId="3" fontId="11" fillId="7" borderId="16" xfId="0" applyNumberFormat="1" applyFont="1" applyFill="1" applyBorder="1" applyAlignment="1">
      <alignment vertical="center"/>
    </xf>
    <xf numFmtId="3" fontId="11" fillId="3" borderId="124" xfId="0" applyNumberFormat="1" applyFont="1" applyFill="1" applyBorder="1" applyAlignment="1">
      <alignment vertical="center"/>
    </xf>
    <xf numFmtId="3" fontId="11" fillId="7" borderId="125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 textRotation="90"/>
    </xf>
    <xf numFmtId="0" fontId="11" fillId="0" borderId="0" xfId="0" applyFont="1" applyAlignment="1">
      <alignment textRotation="90"/>
    </xf>
    <xf numFmtId="3" fontId="11" fillId="12" borderId="20" xfId="0" applyNumberFormat="1" applyFont="1" applyFill="1" applyBorder="1" applyAlignment="1">
      <alignment vertical="center"/>
    </xf>
    <xf numFmtId="9" fontId="11" fillId="12" borderId="20" xfId="1" applyFont="1" applyFill="1" applyBorder="1" applyAlignment="1">
      <alignment vertical="center"/>
    </xf>
    <xf numFmtId="9" fontId="11" fillId="12" borderId="21" xfId="1" applyFont="1" applyFill="1" applyBorder="1" applyAlignment="1">
      <alignment vertical="center"/>
    </xf>
    <xf numFmtId="3" fontId="11" fillId="12" borderId="0" xfId="0" applyNumberFormat="1" applyFont="1" applyFill="1" applyBorder="1" applyAlignment="1">
      <alignment vertical="center"/>
    </xf>
    <xf numFmtId="9" fontId="11" fillId="12" borderId="0" xfId="1" applyFont="1" applyFill="1" applyBorder="1" applyAlignment="1">
      <alignment vertical="center"/>
    </xf>
    <xf numFmtId="9" fontId="11" fillId="12" borderId="2" xfId="1" applyFont="1" applyFill="1" applyBorder="1" applyAlignment="1">
      <alignment vertical="center"/>
    </xf>
    <xf numFmtId="3" fontId="11" fillId="3" borderId="20" xfId="0" applyNumberFormat="1" applyFont="1" applyFill="1" applyBorder="1" applyAlignment="1">
      <alignment vertical="center"/>
    </xf>
    <xf numFmtId="9" fontId="11" fillId="3" borderId="20" xfId="1" applyFont="1" applyFill="1" applyBorder="1" applyAlignment="1">
      <alignment vertical="center"/>
    </xf>
    <xf numFmtId="9" fontId="11" fillId="3" borderId="21" xfId="1" applyFont="1" applyFill="1" applyBorder="1" applyAlignment="1">
      <alignment vertical="center"/>
    </xf>
    <xf numFmtId="9" fontId="11" fillId="3" borderId="0" xfId="1" applyFont="1" applyFill="1" applyBorder="1" applyAlignment="1">
      <alignment vertical="center"/>
    </xf>
    <xf numFmtId="9" fontId="11" fillId="3" borderId="2" xfId="1" applyFont="1" applyFill="1" applyBorder="1" applyAlignment="1">
      <alignment vertical="center"/>
    </xf>
    <xf numFmtId="3" fontId="11" fillId="9" borderId="20" xfId="0" applyNumberFormat="1" applyFont="1" applyFill="1" applyBorder="1" applyAlignment="1">
      <alignment vertical="center"/>
    </xf>
    <xf numFmtId="9" fontId="11" fillId="9" borderId="20" xfId="1" applyFont="1" applyFill="1" applyBorder="1" applyAlignment="1">
      <alignment vertical="center"/>
    </xf>
    <xf numFmtId="9" fontId="11" fillId="9" borderId="21" xfId="1" applyFont="1" applyFill="1" applyBorder="1" applyAlignment="1">
      <alignment vertical="center"/>
    </xf>
    <xf numFmtId="3" fontId="11" fillId="9" borderId="0" xfId="0" applyNumberFormat="1" applyFont="1" applyFill="1" applyBorder="1" applyAlignment="1">
      <alignment vertical="center"/>
    </xf>
    <xf numFmtId="9" fontId="11" fillId="9" borderId="0" xfId="1" applyFont="1" applyFill="1" applyBorder="1" applyAlignment="1">
      <alignment vertical="center"/>
    </xf>
    <xf numFmtId="9" fontId="11" fillId="9" borderId="2" xfId="1" applyFont="1" applyFill="1" applyBorder="1" applyAlignment="1">
      <alignment vertical="center"/>
    </xf>
    <xf numFmtId="3" fontId="11" fillId="8" borderId="20" xfId="0" applyNumberFormat="1" applyFont="1" applyFill="1" applyBorder="1" applyAlignment="1">
      <alignment vertical="center"/>
    </xf>
    <xf numFmtId="9" fontId="11" fillId="8" borderId="20" xfId="1" applyFont="1" applyFill="1" applyBorder="1" applyAlignment="1">
      <alignment vertical="center"/>
    </xf>
    <xf numFmtId="9" fontId="11" fillId="8" borderId="21" xfId="1" applyFont="1" applyFill="1" applyBorder="1" applyAlignment="1">
      <alignment vertical="center"/>
    </xf>
    <xf numFmtId="3" fontId="11" fillId="8" borderId="0" xfId="0" applyNumberFormat="1" applyFont="1" applyFill="1" applyBorder="1" applyAlignment="1">
      <alignment vertical="center"/>
    </xf>
    <xf numFmtId="9" fontId="11" fillId="8" borderId="0" xfId="1" applyFont="1" applyFill="1" applyBorder="1" applyAlignment="1">
      <alignment vertical="center"/>
    </xf>
    <xf numFmtId="9" fontId="11" fillId="8" borderId="2" xfId="1" applyFont="1" applyFill="1" applyBorder="1" applyAlignment="1">
      <alignment vertical="center"/>
    </xf>
    <xf numFmtId="3" fontId="11" fillId="13" borderId="20" xfId="0" applyNumberFormat="1" applyFont="1" applyFill="1" applyBorder="1" applyAlignment="1">
      <alignment vertical="center"/>
    </xf>
    <xf numFmtId="9" fontId="11" fillId="13" borderId="20" xfId="1" applyFont="1" applyFill="1" applyBorder="1" applyAlignment="1">
      <alignment vertical="center"/>
    </xf>
    <xf numFmtId="9" fontId="11" fillId="13" borderId="21" xfId="1" applyFont="1" applyFill="1" applyBorder="1" applyAlignment="1">
      <alignment vertical="center"/>
    </xf>
    <xf numFmtId="0" fontId="11" fillId="13" borderId="0" xfId="0" applyFont="1" applyFill="1" applyBorder="1"/>
    <xf numFmtId="9" fontId="11" fillId="13" borderId="0" xfId="1" applyFont="1" applyFill="1" applyBorder="1"/>
    <xf numFmtId="9" fontId="11" fillId="13" borderId="2" xfId="1" applyFont="1" applyFill="1" applyBorder="1"/>
    <xf numFmtId="9" fontId="11" fillId="0" borderId="0" xfId="1" applyFont="1" applyBorder="1"/>
    <xf numFmtId="9" fontId="11" fillId="0" borderId="2" xfId="1" applyFont="1" applyBorder="1"/>
    <xf numFmtId="3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26" fillId="0" borderId="19" xfId="0" applyFont="1" applyFill="1" applyBorder="1" applyAlignment="1">
      <alignment vertical="top" wrapText="1"/>
    </xf>
    <xf numFmtId="0" fontId="26" fillId="0" borderId="20" xfId="0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center" vertical="top" wrapText="1"/>
    </xf>
    <xf numFmtId="0" fontId="13" fillId="0" borderId="72" xfId="0" applyFont="1" applyFill="1" applyBorder="1" applyAlignment="1">
      <alignment horizontal="right" vertical="top" wrapText="1"/>
    </xf>
    <xf numFmtId="3" fontId="12" fillId="3" borderId="36" xfId="0" applyNumberFormat="1" applyFont="1" applyFill="1" applyBorder="1" applyAlignment="1">
      <alignment horizontal="right" vertical="top" wrapText="1"/>
    </xf>
    <xf numFmtId="0" fontId="12" fillId="0" borderId="38" xfId="0" applyFont="1" applyFill="1" applyBorder="1" applyAlignment="1">
      <alignment horizontal="right" vertical="top" wrapText="1"/>
    </xf>
    <xf numFmtId="0" fontId="12" fillId="3" borderId="38" xfId="0" applyFont="1" applyFill="1" applyBorder="1" applyAlignment="1">
      <alignment horizontal="right" vertical="top" wrapText="1"/>
    </xf>
    <xf numFmtId="0" fontId="0" fillId="0" borderId="38" xfId="0" applyFont="1" applyFill="1" applyBorder="1" applyAlignment="1">
      <alignment horizontal="right" vertical="top" wrapText="1"/>
    </xf>
    <xf numFmtId="3" fontId="12" fillId="3" borderId="38" xfId="0" applyNumberFormat="1" applyFont="1" applyFill="1" applyBorder="1" applyAlignment="1">
      <alignment horizontal="right" vertical="top" wrapText="1"/>
    </xf>
    <xf numFmtId="3" fontId="13" fillId="7" borderId="126" xfId="0" applyNumberFormat="1" applyFont="1" applyFill="1" applyBorder="1" applyAlignment="1">
      <alignment horizontal="right" vertical="top" wrapText="1"/>
    </xf>
    <xf numFmtId="3" fontId="11" fillId="3" borderId="38" xfId="0" applyNumberFormat="1" applyFont="1" applyFill="1" applyBorder="1" applyAlignment="1">
      <alignment horizontal="right" vertical="top" wrapText="1"/>
    </xf>
    <xf numFmtId="3" fontId="11" fillId="0" borderId="38" xfId="0" applyNumberFormat="1" applyFont="1" applyFill="1" applyBorder="1" applyAlignment="1">
      <alignment horizontal="right" vertical="top" wrapText="1"/>
    </xf>
    <xf numFmtId="3" fontId="11" fillId="0" borderId="127" xfId="0" applyNumberFormat="1" applyFont="1" applyFill="1" applyBorder="1" applyAlignment="1">
      <alignment horizontal="right" vertical="top" wrapText="1"/>
    </xf>
    <xf numFmtId="0" fontId="11" fillId="3" borderId="38" xfId="0" applyFont="1" applyFill="1" applyBorder="1" applyAlignment="1">
      <alignment horizontal="right" vertical="top" wrapText="1"/>
    </xf>
    <xf numFmtId="0" fontId="11" fillId="0" borderId="38" xfId="0" applyFont="1" applyFill="1" applyBorder="1" applyAlignment="1">
      <alignment horizontal="right" vertical="top" wrapText="1"/>
    </xf>
    <xf numFmtId="0" fontId="13" fillId="7" borderId="128" xfId="0" applyFont="1" applyFill="1" applyBorder="1" applyAlignment="1">
      <alignment horizontal="right" vertical="top" wrapText="1"/>
    </xf>
    <xf numFmtId="0" fontId="11" fillId="2" borderId="0" xfId="0" quotePrefix="1" applyFont="1" applyFill="1" applyBorder="1" applyAlignment="1">
      <alignment horizontal="left" vertical="top"/>
    </xf>
    <xf numFmtId="3" fontId="11" fillId="2" borderId="0" xfId="0" applyNumberFormat="1" applyFont="1" applyFill="1" applyBorder="1" applyAlignment="1">
      <alignment vertical="center"/>
    </xf>
    <xf numFmtId="10" fontId="11" fillId="2" borderId="2" xfId="0" applyNumberFormat="1" applyFont="1" applyFill="1" applyBorder="1" applyAlignment="1">
      <alignment vertical="center"/>
    </xf>
    <xf numFmtId="0" fontId="11" fillId="2" borderId="1" xfId="0" quotePrefix="1" applyFont="1" applyFill="1" applyBorder="1" applyAlignment="1">
      <alignment horizontal="left" vertical="top"/>
    </xf>
    <xf numFmtId="0" fontId="11" fillId="2" borderId="56" xfId="0" quotePrefix="1" applyFont="1" applyFill="1" applyBorder="1" applyAlignment="1">
      <alignment horizontal="left" vertical="top"/>
    </xf>
    <xf numFmtId="3" fontId="11" fillId="2" borderId="25" xfId="0" applyNumberFormat="1" applyFont="1" applyFill="1" applyBorder="1" applyAlignment="1">
      <alignment vertical="center"/>
    </xf>
    <xf numFmtId="3" fontId="11" fillId="2" borderId="54" xfId="0" applyNumberFormat="1" applyFont="1" applyFill="1" applyBorder="1" applyAlignment="1">
      <alignment vertical="center"/>
    </xf>
    <xf numFmtId="3" fontId="11" fillId="4" borderId="0" xfId="0" applyNumberFormat="1" applyFont="1" applyFill="1" applyBorder="1" applyAlignment="1">
      <alignment vertical="center"/>
    </xf>
    <xf numFmtId="3" fontId="12" fillId="3" borderId="129" xfId="0" applyNumberFormat="1" applyFont="1" applyFill="1" applyBorder="1" applyAlignment="1">
      <alignment horizontal="right" vertical="top" wrapText="1"/>
    </xf>
    <xf numFmtId="0" fontId="13" fillId="7" borderId="31" xfId="0" applyFont="1" applyFill="1" applyBorder="1" applyAlignment="1">
      <alignment horizontal="right" vertical="top" wrapText="1"/>
    </xf>
    <xf numFmtId="0" fontId="13" fillId="7" borderId="40" xfId="0" applyFont="1" applyFill="1" applyBorder="1" applyAlignment="1">
      <alignment horizontal="right" vertical="top" wrapText="1"/>
    </xf>
    <xf numFmtId="3" fontId="12" fillId="3" borderId="130" xfId="0" applyNumberFormat="1" applyFont="1" applyFill="1" applyBorder="1" applyAlignment="1">
      <alignment horizontal="right" vertical="top" wrapText="1"/>
    </xf>
    <xf numFmtId="0" fontId="12" fillId="0" borderId="131" xfId="0" applyFont="1" applyFill="1" applyBorder="1" applyAlignment="1">
      <alignment horizontal="right" vertical="top" wrapText="1"/>
    </xf>
    <xf numFmtId="0" fontId="12" fillId="3" borderId="131" xfId="0" applyFont="1" applyFill="1" applyBorder="1" applyAlignment="1">
      <alignment horizontal="right" vertical="top" wrapText="1"/>
    </xf>
    <xf numFmtId="3" fontId="12" fillId="3" borderId="131" xfId="0" applyNumberFormat="1" applyFont="1" applyFill="1" applyBorder="1" applyAlignment="1">
      <alignment horizontal="right" vertical="top" wrapText="1"/>
    </xf>
    <xf numFmtId="3" fontId="13" fillId="7" borderId="132" xfId="0" applyNumberFormat="1" applyFont="1" applyFill="1" applyBorder="1" applyAlignment="1">
      <alignment horizontal="right" vertical="top" wrapText="1"/>
    </xf>
    <xf numFmtId="0" fontId="13" fillId="7" borderId="133" xfId="0" applyFont="1" applyFill="1" applyBorder="1" applyAlignment="1">
      <alignment horizontal="right" vertical="top" wrapText="1"/>
    </xf>
    <xf numFmtId="0" fontId="13" fillId="0" borderId="134" xfId="0" applyFont="1" applyFill="1" applyBorder="1" applyAlignment="1">
      <alignment vertical="top" wrapText="1"/>
    </xf>
    <xf numFmtId="0" fontId="12" fillId="3" borderId="50" xfId="0" applyFont="1" applyFill="1" applyBorder="1" applyAlignment="1">
      <alignment vertical="top" wrapText="1"/>
    </xf>
    <xf numFmtId="0" fontId="12" fillId="0" borderId="50" xfId="0" applyFont="1" applyFill="1" applyBorder="1" applyAlignment="1">
      <alignment vertical="top" wrapText="1"/>
    </xf>
    <xf numFmtId="0" fontId="13" fillId="7" borderId="51" xfId="0" applyFont="1" applyFill="1" applyBorder="1" applyAlignment="1">
      <alignment vertical="top" wrapText="1"/>
    </xf>
    <xf numFmtId="0" fontId="13" fillId="7" borderId="135" xfId="0" applyFont="1" applyFill="1" applyBorder="1" applyAlignment="1">
      <alignment vertical="top" wrapText="1"/>
    </xf>
    <xf numFmtId="0" fontId="21" fillId="0" borderId="0" xfId="0" quotePrefix="1" applyFont="1" applyAlignment="1">
      <alignment vertical="center"/>
    </xf>
    <xf numFmtId="0" fontId="11" fillId="0" borderId="8" xfId="2" applyNumberFormat="1" applyFont="1" applyBorder="1" applyAlignment="1">
      <alignment horizontal="right" vertical="center"/>
    </xf>
    <xf numFmtId="0" fontId="21" fillId="0" borderId="0" xfId="0" quotePrefix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1" fillId="3" borderId="136" xfId="0" applyNumberFormat="1" applyFont="1" applyFill="1" applyBorder="1" applyAlignment="1">
      <alignment horizontal="right" vertical="center"/>
    </xf>
    <xf numFmtId="3" fontId="11" fillId="0" borderId="136" xfId="0" applyNumberFormat="1" applyFont="1" applyFill="1" applyBorder="1" applyAlignment="1">
      <alignment horizontal="right" vertical="center"/>
    </xf>
    <xf numFmtId="3" fontId="11" fillId="0" borderId="137" xfId="0" applyNumberFormat="1" applyFont="1" applyBorder="1" applyAlignment="1">
      <alignment horizontal="right" vertical="center"/>
    </xf>
    <xf numFmtId="3" fontId="11" fillId="3" borderId="137" xfId="0" applyNumberFormat="1" applyFont="1" applyFill="1" applyBorder="1" applyAlignment="1">
      <alignment horizontal="right" vertical="center"/>
    </xf>
    <xf numFmtId="3" fontId="11" fillId="0" borderId="137" xfId="0" applyNumberFormat="1" applyFont="1" applyFill="1" applyBorder="1" applyAlignment="1">
      <alignment horizontal="right" vertical="center"/>
    </xf>
    <xf numFmtId="3" fontId="11" fillId="0" borderId="138" xfId="0" applyNumberFormat="1" applyFont="1" applyFill="1" applyBorder="1" applyAlignment="1">
      <alignment horizontal="right" vertical="center"/>
    </xf>
    <xf numFmtId="3" fontId="11" fillId="3" borderId="138" xfId="0" applyNumberFormat="1" applyFont="1" applyFill="1" applyBorder="1" applyAlignment="1">
      <alignment horizontal="right" vertical="center"/>
    </xf>
    <xf numFmtId="0" fontId="0" fillId="0" borderId="115" xfId="0" applyBorder="1"/>
    <xf numFmtId="3" fontId="11" fillId="3" borderId="139" xfId="0" applyNumberFormat="1" applyFont="1" applyFill="1" applyBorder="1" applyAlignment="1">
      <alignment vertical="center"/>
    </xf>
    <xf numFmtId="3" fontId="11" fillId="0" borderId="124" xfId="0" applyNumberFormat="1" applyFont="1" applyBorder="1" applyAlignment="1">
      <alignment vertical="center"/>
    </xf>
    <xf numFmtId="0" fontId="11" fillId="0" borderId="0" xfId="0" applyFont="1" applyAlignment="1"/>
    <xf numFmtId="0" fontId="10" fillId="0" borderId="0" xfId="0" applyFont="1" applyBorder="1"/>
    <xf numFmtId="169" fontId="11" fillId="3" borderId="0" xfId="2" applyNumberFormat="1" applyFont="1" applyFill="1" applyBorder="1" applyAlignment="1">
      <alignment horizontal="right"/>
    </xf>
    <xf numFmtId="169" fontId="11" fillId="7" borderId="2" xfId="2" applyNumberFormat="1" applyFont="1" applyFill="1" applyBorder="1" applyAlignment="1">
      <alignment horizontal="right"/>
    </xf>
    <xf numFmtId="169" fontId="11" fillId="0" borderId="0" xfId="2" applyNumberFormat="1" applyFont="1" applyBorder="1" applyAlignment="1">
      <alignment horizontal="right" vertical="center"/>
    </xf>
    <xf numFmtId="169" fontId="11" fillId="3" borderId="0" xfId="2" applyNumberFormat="1" applyFont="1" applyFill="1" applyBorder="1" applyAlignment="1">
      <alignment horizontal="right" vertical="center"/>
    </xf>
    <xf numFmtId="169" fontId="13" fillId="7" borderId="17" xfId="2" applyNumberFormat="1" applyFont="1" applyFill="1" applyBorder="1" applyAlignment="1">
      <alignment horizontal="right" vertical="center"/>
    </xf>
    <xf numFmtId="169" fontId="13" fillId="7" borderId="18" xfId="2" applyNumberFormat="1" applyFont="1" applyFill="1" applyBorder="1" applyAlignment="1">
      <alignment horizontal="right"/>
    </xf>
    <xf numFmtId="169" fontId="11" fillId="3" borderId="32" xfId="2" applyNumberFormat="1" applyFont="1" applyFill="1" applyBorder="1" applyAlignment="1">
      <alignment vertical="center"/>
    </xf>
    <xf numFmtId="169" fontId="11" fillId="3" borderId="60" xfId="2" applyNumberFormat="1" applyFont="1" applyFill="1" applyBorder="1" applyAlignment="1">
      <alignment vertical="center"/>
    </xf>
    <xf numFmtId="169" fontId="11" fillId="6" borderId="66" xfId="2" applyNumberFormat="1" applyFont="1" applyFill="1" applyBorder="1" applyAlignment="1">
      <alignment vertical="center"/>
    </xf>
    <xf numFmtId="169" fontId="11" fillId="3" borderId="63" xfId="2" applyNumberFormat="1" applyFont="1" applyFill="1" applyBorder="1"/>
    <xf numFmtId="169" fontId="11" fillId="3" borderId="63" xfId="2" applyNumberFormat="1" applyFont="1" applyFill="1" applyBorder="1" applyAlignment="1">
      <alignment vertical="center"/>
    </xf>
    <xf numFmtId="169" fontId="11" fillId="7" borderId="80" xfId="2" applyNumberFormat="1" applyFont="1" applyFill="1" applyBorder="1" applyAlignment="1">
      <alignment vertical="center"/>
    </xf>
    <xf numFmtId="169" fontId="11" fillId="0" borderId="33" xfId="2" applyNumberFormat="1" applyFont="1" applyBorder="1" applyAlignment="1">
      <alignment vertical="center"/>
    </xf>
    <xf numFmtId="169" fontId="11" fillId="0" borderId="61" xfId="2" applyNumberFormat="1" applyFont="1" applyBorder="1" applyAlignment="1">
      <alignment vertical="center"/>
    </xf>
    <xf numFmtId="169" fontId="11" fillId="0" borderId="67" xfId="2" applyNumberFormat="1" applyFont="1" applyBorder="1" applyAlignment="1">
      <alignment vertical="center"/>
    </xf>
    <xf numFmtId="169" fontId="11" fillId="0" borderId="64" xfId="2" applyNumberFormat="1" applyFont="1" applyBorder="1" applyAlignment="1">
      <alignment vertical="center"/>
    </xf>
    <xf numFmtId="169" fontId="11" fillId="0" borderId="61" xfId="2" applyNumberFormat="1" applyFont="1" applyBorder="1"/>
    <xf numFmtId="169" fontId="11" fillId="3" borderId="33" xfId="2" applyNumberFormat="1" applyFont="1" applyFill="1" applyBorder="1" applyAlignment="1">
      <alignment vertical="center"/>
    </xf>
    <xf numFmtId="169" fontId="11" fillId="3" borderId="61" xfId="2" applyNumberFormat="1" applyFont="1" applyFill="1" applyBorder="1" applyAlignment="1">
      <alignment vertical="center"/>
    </xf>
    <xf numFmtId="169" fontId="11" fillId="3" borderId="64" xfId="2" applyNumberFormat="1" applyFont="1" applyFill="1" applyBorder="1" applyAlignment="1">
      <alignment vertical="center"/>
    </xf>
    <xf numFmtId="169" fontId="11" fillId="3" borderId="64" xfId="2" applyNumberFormat="1" applyFont="1" applyFill="1" applyBorder="1"/>
    <xf numFmtId="169" fontId="11" fillId="3" borderId="34" xfId="2" applyNumberFormat="1" applyFont="1" applyFill="1" applyBorder="1" applyAlignment="1">
      <alignment vertical="center"/>
    </xf>
    <xf numFmtId="169" fontId="11" fillId="3" borderId="62" xfId="2" applyNumberFormat="1" applyFont="1" applyFill="1" applyBorder="1" applyAlignment="1">
      <alignment vertical="center"/>
    </xf>
    <xf numFmtId="169" fontId="11" fillId="3" borderId="65" xfId="2" applyNumberFormat="1" applyFont="1" applyFill="1" applyBorder="1" applyAlignment="1">
      <alignment vertical="center"/>
    </xf>
    <xf numFmtId="169" fontId="13" fillId="7" borderId="83" xfId="2" applyNumberFormat="1" applyFont="1" applyFill="1" applyBorder="1"/>
    <xf numFmtId="169" fontId="13" fillId="7" borderId="84" xfId="2" applyNumberFormat="1" applyFont="1" applyFill="1" applyBorder="1"/>
    <xf numFmtId="169" fontId="13" fillId="7" borderId="85" xfId="2" applyNumberFormat="1" applyFont="1" applyFill="1" applyBorder="1"/>
    <xf numFmtId="169" fontId="13" fillId="7" borderId="86" xfId="2" applyNumberFormat="1" applyFont="1" applyFill="1" applyBorder="1"/>
    <xf numFmtId="169" fontId="13" fillId="7" borderId="78" xfId="2" applyNumberFormat="1" applyFont="1" applyFill="1" applyBorder="1"/>
    <xf numFmtId="3" fontId="11" fillId="0" borderId="1" xfId="0" applyNumberFormat="1" applyFont="1" applyFill="1" applyBorder="1" applyAlignment="1">
      <alignment vertical="center"/>
    </xf>
    <xf numFmtId="3" fontId="13" fillId="0" borderId="20" xfId="0" applyNumberFormat="1" applyFont="1" applyBorder="1" applyAlignment="1">
      <alignment horizontal="right" vertical="center"/>
    </xf>
    <xf numFmtId="3" fontId="13" fillId="4" borderId="20" xfId="0" applyNumberFormat="1" applyFont="1" applyFill="1" applyBorder="1" applyAlignment="1">
      <alignment horizontal="right" vertical="center"/>
    </xf>
    <xf numFmtId="3" fontId="13" fillId="5" borderId="20" xfId="0" applyNumberFormat="1" applyFont="1" applyFill="1" applyBorder="1" applyAlignment="1">
      <alignment horizontal="right" vertical="center"/>
    </xf>
    <xf numFmtId="3" fontId="11" fillId="0" borderId="4" xfId="0" applyNumberFormat="1" applyFont="1" applyFill="1" applyBorder="1" applyAlignment="1">
      <alignment horizontal="right" vertical="center"/>
    </xf>
    <xf numFmtId="3" fontId="11" fillId="0" borderId="142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3" fontId="11" fillId="0" borderId="0" xfId="0" applyNumberFormat="1" applyFont="1" applyFill="1" applyBorder="1" applyAlignment="1">
      <alignment horizontal="right"/>
    </xf>
    <xf numFmtId="0" fontId="11" fillId="3" borderId="19" xfId="0" quotePrefix="1" applyFont="1" applyFill="1" applyBorder="1" applyAlignment="1">
      <alignment horizontal="left"/>
    </xf>
    <xf numFmtId="3" fontId="11" fillId="7" borderId="21" xfId="0" applyNumberFormat="1" applyFont="1" applyFill="1" applyBorder="1" applyAlignment="1">
      <alignment horizontal="right" vertical="center"/>
    </xf>
    <xf numFmtId="0" fontId="11" fillId="3" borderId="19" xfId="0" quotePrefix="1" applyFont="1" applyFill="1" applyBorder="1" applyAlignment="1">
      <alignment horizontal="left" vertical="top"/>
    </xf>
    <xf numFmtId="0" fontId="11" fillId="0" borderId="1" xfId="0" quotePrefix="1" applyFont="1" applyFill="1" applyBorder="1" applyAlignment="1">
      <alignment horizontal="left" vertical="top"/>
    </xf>
    <xf numFmtId="0" fontId="11" fillId="0" borderId="0" xfId="0" quotePrefix="1" applyFont="1" applyFill="1" applyBorder="1" applyAlignment="1">
      <alignment horizontal="left" vertical="top"/>
    </xf>
    <xf numFmtId="3" fontId="11" fillId="3" borderId="20" xfId="0" applyNumberFormat="1" applyFont="1" applyFill="1" applyBorder="1" applyAlignment="1">
      <alignment horizontal="right"/>
    </xf>
    <xf numFmtId="0" fontId="13" fillId="0" borderId="19" xfId="0" quotePrefix="1" applyFont="1" applyBorder="1" applyAlignment="1">
      <alignment horizontal="left"/>
    </xf>
    <xf numFmtId="0" fontId="13" fillId="0" borderId="20" xfId="0" quotePrefix="1" applyFont="1" applyBorder="1" applyAlignment="1">
      <alignment horizontal="right"/>
    </xf>
    <xf numFmtId="0" fontId="13" fillId="7" borderId="21" xfId="0" quotePrefix="1" applyFont="1" applyFill="1" applyBorder="1" applyAlignment="1">
      <alignment horizontal="right"/>
    </xf>
    <xf numFmtId="165" fontId="16" fillId="3" borderId="95" xfId="0" applyNumberFormat="1" applyFont="1" applyFill="1" applyBorder="1" applyAlignment="1">
      <alignment horizontal="center" vertical="center"/>
    </xf>
    <xf numFmtId="165" fontId="16" fillId="3" borderId="96" xfId="0" applyNumberFormat="1" applyFont="1" applyFill="1" applyBorder="1" applyAlignment="1">
      <alignment horizontal="center" vertical="center"/>
    </xf>
    <xf numFmtId="165" fontId="16" fillId="7" borderId="97" xfId="0" applyNumberFormat="1" applyFont="1" applyFill="1" applyBorder="1" applyAlignment="1">
      <alignment horizontal="right" vertical="center"/>
    </xf>
    <xf numFmtId="3" fontId="11" fillId="0" borderId="50" xfId="0" applyNumberFormat="1" applyFont="1" applyBorder="1" applyAlignment="1">
      <alignment vertical="center"/>
    </xf>
    <xf numFmtId="3" fontId="11" fillId="6" borderId="50" xfId="0" applyNumberFormat="1" applyFont="1" applyFill="1" applyBorder="1" applyAlignment="1">
      <alignment vertical="center"/>
    </xf>
    <xf numFmtId="0" fontId="10" fillId="0" borderId="0" xfId="0" quotePrefix="1" applyFont="1" applyFill="1" applyBorder="1" applyAlignment="1">
      <alignment horizontal="left"/>
    </xf>
    <xf numFmtId="3" fontId="13" fillId="0" borderId="7" xfId="0" applyNumberFormat="1" applyFont="1" applyBorder="1" applyAlignment="1">
      <alignment vertical="center"/>
    </xf>
    <xf numFmtId="3" fontId="13" fillId="7" borderId="8" xfId="0" applyNumberFormat="1" applyFont="1" applyFill="1" applyBorder="1"/>
    <xf numFmtId="3" fontId="11" fillId="7" borderId="2" xfId="0" applyNumberFormat="1" applyFont="1" applyFill="1" applyBorder="1"/>
    <xf numFmtId="3" fontId="13" fillId="0" borderId="7" xfId="0" applyNumberFormat="1" applyFont="1" applyBorder="1" applyAlignment="1">
      <alignment horizontal="right"/>
    </xf>
    <xf numFmtId="3" fontId="13" fillId="7" borderId="8" xfId="0" applyNumberFormat="1" applyFont="1" applyFill="1" applyBorder="1" applyAlignment="1">
      <alignment horizontal="right"/>
    </xf>
    <xf numFmtId="3" fontId="11" fillId="4" borderId="90" xfId="0" applyNumberFormat="1" applyFont="1" applyFill="1" applyBorder="1" applyAlignment="1">
      <alignment vertical="center"/>
    </xf>
    <xf numFmtId="3" fontId="11" fillId="7" borderId="2" xfId="0" applyNumberFormat="1" applyFont="1" applyFill="1" applyBorder="1" applyAlignment="1">
      <alignment horizontal="right"/>
    </xf>
    <xf numFmtId="3" fontId="11" fillId="5" borderId="144" xfId="0" applyNumberFormat="1" applyFont="1" applyFill="1" applyBorder="1" applyAlignment="1">
      <alignment vertical="center"/>
    </xf>
    <xf numFmtId="3" fontId="11" fillId="7" borderId="3" xfId="0" quotePrefix="1" applyNumberFormat="1" applyFont="1" applyFill="1" applyBorder="1" applyAlignment="1">
      <alignment horizontal="left" vertical="top"/>
    </xf>
    <xf numFmtId="3" fontId="11" fillId="3" borderId="90" xfId="0" applyNumberFormat="1" applyFont="1" applyFill="1" applyBorder="1" applyAlignment="1">
      <alignment vertical="center"/>
    </xf>
    <xf numFmtId="3" fontId="11" fillId="7" borderId="91" xfId="0" applyNumberFormat="1" applyFont="1" applyFill="1" applyBorder="1" applyAlignment="1">
      <alignment horizontal="right"/>
    </xf>
    <xf numFmtId="3" fontId="11" fillId="0" borderId="145" xfId="0" applyNumberFormat="1" applyFont="1" applyBorder="1" applyAlignment="1">
      <alignment vertical="center"/>
    </xf>
    <xf numFmtId="3" fontId="11" fillId="3" borderId="145" xfId="0" applyNumberFormat="1" applyFont="1" applyFill="1" applyBorder="1" applyAlignment="1">
      <alignment vertical="center"/>
    </xf>
    <xf numFmtId="3" fontId="11" fillId="7" borderId="104" xfId="0" applyNumberFormat="1" applyFont="1" applyFill="1" applyBorder="1" applyAlignment="1">
      <alignment horizontal="right"/>
    </xf>
    <xf numFmtId="168" fontId="11" fillId="3" borderId="2" xfId="1" applyNumberFormat="1" applyFont="1" applyFill="1" applyBorder="1" applyAlignment="1">
      <alignment horizontal="right" vertical="center"/>
    </xf>
    <xf numFmtId="168" fontId="11" fillId="0" borderId="2" xfId="1" applyNumberFormat="1" applyFont="1" applyBorder="1" applyAlignment="1">
      <alignment horizontal="right" vertical="center"/>
    </xf>
    <xf numFmtId="168" fontId="11" fillId="7" borderId="5" xfId="1" applyNumberFormat="1" applyFont="1" applyFill="1" applyBorder="1" applyAlignment="1">
      <alignment horizontal="right" vertical="center"/>
    </xf>
    <xf numFmtId="0" fontId="36" fillId="0" borderId="0" xfId="0" quotePrefix="1" applyFont="1" applyFill="1" applyBorder="1" applyAlignment="1">
      <alignment horizontal="center" vertical="top" wrapText="1"/>
    </xf>
    <xf numFmtId="0" fontId="36" fillId="3" borderId="0" xfId="0" quotePrefix="1" applyFont="1" applyFill="1" applyBorder="1" applyAlignment="1">
      <alignment horizontal="center" vertical="top" wrapText="1"/>
    </xf>
    <xf numFmtId="3" fontId="11" fillId="0" borderId="139" xfId="0" applyNumberFormat="1" applyFont="1" applyBorder="1" applyAlignment="1">
      <alignment vertical="center"/>
    </xf>
    <xf numFmtId="0" fontId="13" fillId="0" borderId="20" xfId="0" applyFont="1" applyBorder="1"/>
    <xf numFmtId="3" fontId="11" fillId="3" borderId="146" xfId="0" applyNumberFormat="1" applyFont="1" applyFill="1" applyBorder="1" applyAlignment="1">
      <alignment vertical="center"/>
    </xf>
    <xf numFmtId="3" fontId="11" fillId="3" borderId="147" xfId="0" applyNumberFormat="1" applyFont="1" applyFill="1" applyBorder="1" applyAlignment="1">
      <alignment vertical="center"/>
    </xf>
    <xf numFmtId="3" fontId="11" fillId="7" borderId="148" xfId="0" applyNumberFormat="1" applyFont="1" applyFill="1" applyBorder="1" applyAlignment="1">
      <alignment vertical="center"/>
    </xf>
    <xf numFmtId="3" fontId="11" fillId="3" borderId="149" xfId="0" applyNumberFormat="1" applyFont="1" applyFill="1" applyBorder="1" applyAlignment="1">
      <alignment vertical="center"/>
    </xf>
    <xf numFmtId="3" fontId="11" fillId="3" borderId="27" xfId="0" applyNumberFormat="1" applyFont="1" applyFill="1" applyBorder="1" applyAlignment="1">
      <alignment vertical="center"/>
    </xf>
    <xf numFmtId="3" fontId="11" fillId="7" borderId="74" xfId="0" applyNumberFormat="1" applyFont="1" applyFill="1" applyBorder="1" applyAlignment="1">
      <alignment vertical="center"/>
    </xf>
    <xf numFmtId="3" fontId="11" fillId="2" borderId="149" xfId="0" applyNumberFormat="1" applyFont="1" applyFill="1" applyBorder="1" applyAlignment="1">
      <alignment vertical="center"/>
    </xf>
    <xf numFmtId="3" fontId="11" fillId="2" borderId="27" xfId="0" applyNumberFormat="1" applyFont="1" applyFill="1" applyBorder="1" applyAlignment="1">
      <alignment vertical="center"/>
    </xf>
    <xf numFmtId="3" fontId="11" fillId="2" borderId="74" xfId="0" applyNumberFormat="1" applyFont="1" applyFill="1" applyBorder="1" applyAlignment="1">
      <alignment vertical="center"/>
    </xf>
    <xf numFmtId="3" fontId="11" fillId="2" borderId="150" xfId="0" applyNumberFormat="1" applyFont="1" applyFill="1" applyBorder="1" applyAlignment="1">
      <alignment vertical="center"/>
    </xf>
    <xf numFmtId="3" fontId="11" fillId="2" borderId="151" xfId="0" applyNumberFormat="1" applyFont="1" applyFill="1" applyBorder="1" applyAlignment="1">
      <alignment vertical="center"/>
    </xf>
    <xf numFmtId="3" fontId="11" fillId="2" borderId="152" xfId="0" applyNumberFormat="1" applyFont="1" applyFill="1" applyBorder="1" applyAlignment="1">
      <alignment vertical="center"/>
    </xf>
    <xf numFmtId="3" fontId="11" fillId="3" borderId="150" xfId="0" applyNumberFormat="1" applyFont="1" applyFill="1" applyBorder="1" applyAlignment="1">
      <alignment vertical="center"/>
    </xf>
    <xf numFmtId="3" fontId="11" fillId="3" borderId="151" xfId="0" applyNumberFormat="1" applyFont="1" applyFill="1" applyBorder="1" applyAlignment="1">
      <alignment vertical="center"/>
    </xf>
    <xf numFmtId="0" fontId="13" fillId="7" borderId="20" xfId="0" quotePrefix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quotePrefix="1" applyFont="1" applyBorder="1" applyAlignment="1">
      <alignment horizontal="center" vertical="top"/>
    </xf>
    <xf numFmtId="0" fontId="21" fillId="0" borderId="0" xfId="0" quotePrefix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Alignment="1"/>
    <xf numFmtId="0" fontId="1" fillId="0" borderId="39" xfId="0" applyFont="1" applyFill="1" applyBorder="1" applyAlignment="1">
      <alignment horizontal="center" vertical="top" wrapText="1"/>
    </xf>
    <xf numFmtId="3" fontId="1" fillId="0" borderId="31" xfId="0" applyNumberFormat="1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3" fontId="1" fillId="0" borderId="40" xfId="0" applyNumberFormat="1" applyFont="1" applyFill="1" applyBorder="1" applyAlignment="1">
      <alignment horizontal="center" vertical="top" wrapText="1"/>
    </xf>
    <xf numFmtId="3" fontId="0" fillId="0" borderId="0" xfId="0" applyNumberFormat="1"/>
    <xf numFmtId="3" fontId="1" fillId="0" borderId="38" xfId="0" applyNumberFormat="1" applyFont="1" applyFill="1" applyBorder="1" applyAlignment="1">
      <alignment horizontal="center" vertical="top" wrapText="1"/>
    </xf>
    <xf numFmtId="0" fontId="13" fillId="0" borderId="153" xfId="0" applyFont="1" applyFill="1" applyBorder="1" applyAlignment="1">
      <alignment horizontal="right" vertical="top" wrapText="1"/>
    </xf>
    <xf numFmtId="3" fontId="12" fillId="3" borderId="154" xfId="0" applyNumberFormat="1" applyFont="1" applyFill="1" applyBorder="1" applyAlignment="1">
      <alignment horizontal="right" vertical="top" wrapText="1"/>
    </xf>
    <xf numFmtId="0" fontId="13" fillId="7" borderId="155" xfId="0" applyFont="1" applyFill="1" applyBorder="1" applyAlignment="1">
      <alignment horizontal="right" vertical="top" wrapText="1"/>
    </xf>
    <xf numFmtId="0" fontId="13" fillId="0" borderId="156" xfId="0" applyFont="1" applyFill="1" applyBorder="1" applyAlignment="1">
      <alignment horizontal="right" vertical="top" wrapText="1"/>
    </xf>
    <xf numFmtId="0" fontId="13" fillId="14" borderId="25" xfId="0" quotePrefix="1" applyFont="1" applyFill="1" applyBorder="1" applyAlignment="1">
      <alignment horizontal="right"/>
    </xf>
    <xf numFmtId="169" fontId="11" fillId="0" borderId="2" xfId="2" applyNumberFormat="1" applyFont="1" applyFill="1" applyBorder="1" applyAlignment="1">
      <alignment horizontal="right"/>
    </xf>
    <xf numFmtId="0" fontId="0" fillId="0" borderId="19" xfId="0" applyBorder="1"/>
    <xf numFmtId="0" fontId="0" fillId="0" borderId="56" xfId="0" applyBorder="1"/>
    <xf numFmtId="3" fontId="13" fillId="7" borderId="54" xfId="0" applyNumberFormat="1" applyFont="1" applyFill="1" applyBorder="1" applyAlignment="1">
      <alignment vertical="center"/>
    </xf>
    <xf numFmtId="166" fontId="11" fillId="3" borderId="0" xfId="0" applyNumberFormat="1" applyFont="1" applyFill="1" applyBorder="1" applyAlignment="1">
      <alignment vertical="center"/>
    </xf>
    <xf numFmtId="166" fontId="11" fillId="7" borderId="2" xfId="0" applyNumberFormat="1" applyFont="1" applyFill="1" applyBorder="1" applyAlignment="1">
      <alignment vertical="center"/>
    </xf>
    <xf numFmtId="166" fontId="11" fillId="0" borderId="2" xfId="0" applyNumberFormat="1" applyFont="1" applyBorder="1" applyAlignment="1">
      <alignment vertical="center"/>
    </xf>
    <xf numFmtId="3" fontId="13" fillId="6" borderId="16" xfId="0" applyNumberFormat="1" applyFont="1" applyFill="1" applyBorder="1" applyAlignment="1">
      <alignment vertical="center"/>
    </xf>
    <xf numFmtId="3" fontId="13" fillId="6" borderId="17" xfId="0" applyNumberFormat="1" applyFont="1" applyFill="1" applyBorder="1" applyAlignment="1">
      <alignment vertical="center"/>
    </xf>
    <xf numFmtId="3" fontId="13" fillId="6" borderId="18" xfId="0" applyNumberFormat="1" applyFont="1" applyFill="1" applyBorder="1" applyAlignment="1">
      <alignment vertical="center"/>
    </xf>
    <xf numFmtId="3" fontId="13" fillId="10" borderId="25" xfId="0" applyNumberFormat="1" applyFont="1" applyFill="1" applyBorder="1" applyAlignment="1">
      <alignment vertical="center"/>
    </xf>
    <xf numFmtId="3" fontId="13" fillId="5" borderId="25" xfId="0" applyNumberFormat="1" applyFont="1" applyFill="1" applyBorder="1" applyAlignment="1">
      <alignment vertical="center"/>
    </xf>
    <xf numFmtId="0" fontId="11" fillId="3" borderId="157" xfId="0" quotePrefix="1" applyFont="1" applyFill="1" applyBorder="1" applyAlignment="1">
      <alignment horizontal="left" vertical="top"/>
    </xf>
    <xf numFmtId="0" fontId="11" fillId="0" borderId="140" xfId="0" quotePrefix="1" applyFont="1" applyFill="1" applyBorder="1" applyAlignment="1">
      <alignment horizontal="left" vertical="top"/>
    </xf>
    <xf numFmtId="164" fontId="11" fillId="0" borderId="140" xfId="0" applyNumberFormat="1" applyFont="1" applyFill="1" applyBorder="1" applyAlignment="1">
      <alignment vertical="center"/>
    </xf>
    <xf numFmtId="0" fontId="11" fillId="0" borderId="140" xfId="0" applyFont="1" applyFill="1" applyBorder="1"/>
    <xf numFmtId="167" fontId="11" fillId="0" borderId="141" xfId="0" applyNumberFormat="1" applyFont="1" applyFill="1" applyBorder="1"/>
    <xf numFmtId="0" fontId="11" fillId="0" borderId="27" xfId="0" quotePrefix="1" applyFont="1" applyFill="1" applyBorder="1" applyAlignment="1">
      <alignment horizontal="left" vertical="top"/>
    </xf>
    <xf numFmtId="164" fontId="11" fillId="0" borderId="27" xfId="0" applyNumberFormat="1" applyFont="1" applyFill="1" applyBorder="1" applyAlignment="1">
      <alignment vertical="center"/>
    </xf>
    <xf numFmtId="0" fontId="11" fillId="0" borderId="27" xfId="0" applyFont="1" applyFill="1" applyBorder="1"/>
    <xf numFmtId="167" fontId="11" fillId="0" borderId="74" xfId="0" applyNumberFormat="1" applyFont="1" applyFill="1" applyBorder="1"/>
    <xf numFmtId="0" fontId="11" fillId="3" borderId="147" xfId="0" quotePrefix="1" applyFont="1" applyFill="1" applyBorder="1" applyAlignment="1">
      <alignment horizontal="left" vertical="top"/>
    </xf>
    <xf numFmtId="164" fontId="11" fillId="3" borderId="147" xfId="0" applyNumberFormat="1" applyFont="1" applyFill="1" applyBorder="1" applyAlignment="1">
      <alignment vertical="center"/>
    </xf>
    <xf numFmtId="0" fontId="11" fillId="3" borderId="147" xfId="0" applyFont="1" applyFill="1" applyBorder="1"/>
    <xf numFmtId="167" fontId="11" fillId="3" borderId="148" xfId="0" applyNumberFormat="1" applyFont="1" applyFill="1" applyBorder="1"/>
    <xf numFmtId="164" fontId="11" fillId="3" borderId="157" xfId="0" applyNumberFormat="1" applyFont="1" applyFill="1" applyBorder="1" applyAlignment="1">
      <alignment vertical="center"/>
    </xf>
    <xf numFmtId="0" fontId="11" fillId="3" borderId="157" xfId="0" applyFont="1" applyFill="1" applyBorder="1"/>
    <xf numFmtId="167" fontId="11" fillId="3" borderId="159" xfId="0" applyNumberFormat="1" applyFont="1" applyFill="1" applyBorder="1"/>
    <xf numFmtId="166" fontId="11" fillId="8" borderId="21" xfId="0" applyNumberFormat="1" applyFont="1" applyFill="1" applyBorder="1" applyAlignment="1">
      <alignment horizontal="right" vertical="center"/>
    </xf>
    <xf numFmtId="166" fontId="11" fillId="8" borderId="2" xfId="0" applyNumberFormat="1" applyFont="1" applyFill="1" applyBorder="1" applyAlignment="1">
      <alignment horizontal="right" vertical="center"/>
    </xf>
    <xf numFmtId="166" fontId="11" fillId="9" borderId="21" xfId="0" applyNumberFormat="1" applyFont="1" applyFill="1" applyBorder="1" applyAlignment="1">
      <alignment horizontal="right" vertical="center"/>
    </xf>
    <xf numFmtId="166" fontId="11" fillId="9" borderId="2" xfId="0" applyNumberFormat="1" applyFont="1" applyFill="1" applyBorder="1" applyAlignment="1">
      <alignment horizontal="right" vertical="center"/>
    </xf>
    <xf numFmtId="166" fontId="11" fillId="3" borderId="2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left" vertical="center"/>
    </xf>
    <xf numFmtId="3" fontId="11" fillId="7" borderId="163" xfId="0" applyNumberFormat="1" applyFont="1" applyFill="1" applyBorder="1" applyAlignment="1">
      <alignment horizontal="right" vertical="center"/>
    </xf>
    <xf numFmtId="3" fontId="11" fillId="0" borderId="163" xfId="0" applyNumberFormat="1" applyFont="1" applyFill="1" applyBorder="1" applyAlignment="1">
      <alignment horizontal="right" vertical="center"/>
    </xf>
    <xf numFmtId="3" fontId="11" fillId="0" borderId="162" xfId="0" applyNumberFormat="1" applyFont="1" applyFill="1" applyBorder="1" applyAlignment="1">
      <alignment horizontal="right" vertical="center"/>
    </xf>
    <xf numFmtId="3" fontId="11" fillId="3" borderId="164" xfId="0" applyNumberFormat="1" applyFont="1" applyFill="1" applyBorder="1" applyAlignment="1">
      <alignment horizontal="right" vertical="center"/>
    </xf>
    <xf numFmtId="3" fontId="11" fillId="3" borderId="165" xfId="0" applyNumberFormat="1" applyFont="1" applyFill="1" applyBorder="1" applyAlignment="1">
      <alignment horizontal="right" vertical="center"/>
    </xf>
    <xf numFmtId="3" fontId="11" fillId="7" borderId="166" xfId="0" applyNumberFormat="1" applyFont="1" applyFill="1" applyBorder="1" applyAlignment="1">
      <alignment horizontal="right" vertical="center"/>
    </xf>
    <xf numFmtId="3" fontId="11" fillId="0" borderId="167" xfId="0" applyNumberFormat="1" applyFont="1" applyFill="1" applyBorder="1" applyAlignment="1">
      <alignment horizontal="right" vertical="center"/>
    </xf>
    <xf numFmtId="3" fontId="11" fillId="0" borderId="166" xfId="0" applyNumberFormat="1" applyFont="1" applyFill="1" applyBorder="1" applyAlignment="1">
      <alignment horizontal="right" vertical="center"/>
    </xf>
    <xf numFmtId="3" fontId="11" fillId="3" borderId="167" xfId="0" applyNumberFormat="1" applyFont="1" applyFill="1" applyBorder="1" applyAlignment="1">
      <alignment horizontal="right" vertical="center"/>
    </xf>
    <xf numFmtId="3" fontId="11" fillId="0" borderId="168" xfId="0" applyNumberFormat="1" applyFont="1" applyFill="1" applyBorder="1" applyAlignment="1">
      <alignment horizontal="right" vertical="center"/>
    </xf>
    <xf numFmtId="3" fontId="11" fillId="0" borderId="169" xfId="0" applyNumberFormat="1" applyFont="1" applyFill="1" applyBorder="1" applyAlignment="1">
      <alignment horizontal="right" vertical="center"/>
    </xf>
    <xf numFmtId="3" fontId="11" fillId="0" borderId="170" xfId="0" applyNumberFormat="1" applyFont="1" applyFill="1" applyBorder="1" applyAlignment="1">
      <alignment horizontal="right" vertical="center"/>
    </xf>
    <xf numFmtId="3" fontId="11" fillId="3" borderId="168" xfId="0" applyNumberFormat="1" applyFont="1" applyFill="1" applyBorder="1" applyAlignment="1">
      <alignment horizontal="right" vertical="center"/>
    </xf>
    <xf numFmtId="3" fontId="11" fillId="3" borderId="169" xfId="0" applyNumberFormat="1" applyFont="1" applyFill="1" applyBorder="1" applyAlignment="1">
      <alignment horizontal="right" vertical="center"/>
    </xf>
    <xf numFmtId="3" fontId="11" fillId="7" borderId="170" xfId="0" applyNumberFormat="1" applyFont="1" applyFill="1" applyBorder="1" applyAlignment="1">
      <alignment horizontal="right" vertical="center"/>
    </xf>
    <xf numFmtId="3" fontId="11" fillId="0" borderId="26" xfId="0" applyNumberFormat="1" applyFont="1" applyFill="1" applyBorder="1" applyAlignment="1">
      <alignment horizontal="right" vertical="center"/>
    </xf>
    <xf numFmtId="3" fontId="11" fillId="0" borderId="171" xfId="0" applyNumberFormat="1" applyFont="1" applyFill="1" applyBorder="1" applyAlignment="1">
      <alignment horizontal="right" vertical="center"/>
    </xf>
    <xf numFmtId="3" fontId="13" fillId="7" borderId="172" xfId="0" applyNumberFormat="1" applyFont="1" applyFill="1" applyBorder="1" applyAlignment="1">
      <alignment horizontal="right" vertical="center"/>
    </xf>
    <xf numFmtId="3" fontId="11" fillId="7" borderId="173" xfId="0" applyNumberFormat="1" applyFont="1" applyFill="1" applyBorder="1" applyAlignment="1">
      <alignment horizontal="right"/>
    </xf>
    <xf numFmtId="3" fontId="11" fillId="7" borderId="143" xfId="0" applyNumberFormat="1" applyFont="1" applyFill="1" applyBorder="1" applyAlignment="1">
      <alignment horizontal="right" vertical="center"/>
    </xf>
    <xf numFmtId="0" fontId="20" fillId="0" borderId="0" xfId="0" quotePrefix="1" applyFont="1" applyBorder="1" applyAlignment="1">
      <alignment horizontal="right" vertical="center"/>
    </xf>
    <xf numFmtId="3" fontId="11" fillId="6" borderId="18" xfId="0" applyNumberFormat="1" applyFont="1" applyFill="1" applyBorder="1" applyAlignment="1">
      <alignment horizontal="right" vertical="center"/>
    </xf>
    <xf numFmtId="3" fontId="11" fillId="7" borderId="16" xfId="0" applyNumberFormat="1" applyFont="1" applyFill="1" applyBorder="1"/>
    <xf numFmtId="3" fontId="11" fillId="0" borderId="104" xfId="0" applyNumberFormat="1" applyFont="1" applyFill="1" applyBorder="1" applyAlignment="1">
      <alignment horizontal="right"/>
    </xf>
    <xf numFmtId="3" fontId="11" fillId="0" borderId="174" xfId="0" applyNumberFormat="1" applyFont="1" applyFill="1" applyBorder="1" applyAlignment="1">
      <alignment horizontal="right"/>
    </xf>
    <xf numFmtId="3" fontId="11" fillId="7" borderId="175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/>
    <xf numFmtId="3" fontId="11" fillId="7" borderId="91" xfId="0" applyNumberFormat="1" applyFont="1" applyFill="1" applyBorder="1" applyAlignment="1">
      <alignment vertical="center"/>
    </xf>
    <xf numFmtId="3" fontId="11" fillId="7" borderId="176" xfId="0" applyNumberFormat="1" applyFont="1" applyFill="1" applyBorder="1" applyAlignment="1">
      <alignment vertical="center"/>
    </xf>
    <xf numFmtId="3" fontId="11" fillId="2" borderId="177" xfId="0" applyNumberFormat="1" applyFont="1" applyFill="1" applyBorder="1" applyAlignment="1">
      <alignment vertical="center"/>
    </xf>
    <xf numFmtId="3" fontId="11" fillId="2" borderId="28" xfId="0" applyNumberFormat="1" applyFont="1" applyFill="1" applyBorder="1" applyAlignment="1">
      <alignment vertical="center"/>
    </xf>
    <xf numFmtId="3" fontId="11" fillId="2" borderId="75" xfId="0" applyNumberFormat="1" applyFont="1" applyFill="1" applyBorder="1" applyAlignment="1">
      <alignment vertical="center"/>
    </xf>
    <xf numFmtId="0" fontId="11" fillId="0" borderId="50" xfId="0" applyFont="1" applyBorder="1"/>
    <xf numFmtId="0" fontId="10" fillId="0" borderId="50" xfId="0" applyFont="1" applyBorder="1" applyAlignment="1">
      <alignment horizontal="center" wrapText="1"/>
    </xf>
    <xf numFmtId="0" fontId="11" fillId="0" borderId="50" xfId="0" applyFont="1" applyBorder="1" applyAlignment="1">
      <alignment wrapText="1"/>
    </xf>
    <xf numFmtId="0" fontId="11" fillId="0" borderId="2" xfId="0" applyFont="1" applyBorder="1"/>
    <xf numFmtId="3" fontId="11" fillId="0" borderId="74" xfId="0" applyNumberFormat="1" applyFont="1" applyFill="1" applyBorder="1" applyAlignment="1">
      <alignment vertical="center"/>
    </xf>
    <xf numFmtId="3" fontId="11" fillId="0" borderId="152" xfId="0" applyNumberFormat="1" applyFont="1" applyFill="1" applyBorder="1" applyAlignment="1">
      <alignment vertical="center"/>
    </xf>
    <xf numFmtId="3" fontId="11" fillId="7" borderId="152" xfId="0" applyNumberFormat="1" applyFont="1" applyFill="1" applyBorder="1" applyAlignment="1">
      <alignment vertical="center"/>
    </xf>
    <xf numFmtId="3" fontId="11" fillId="3" borderId="55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/>
    </xf>
    <xf numFmtId="0" fontId="21" fillId="0" borderId="0" xfId="0" quotePrefix="1" applyFont="1" applyBorder="1" applyAlignment="1">
      <alignment horizontal="center"/>
    </xf>
    <xf numFmtId="0" fontId="10" fillId="0" borderId="20" xfId="0" applyFont="1" applyBorder="1" applyAlignment="1">
      <alignment horizontal="left" vertical="top" wrapText="1"/>
    </xf>
    <xf numFmtId="3" fontId="11" fillId="13" borderId="3" xfId="0" applyNumberFormat="1" applyFont="1" applyFill="1" applyBorder="1" applyAlignment="1">
      <alignment horizontal="center" vertical="center" textRotation="90"/>
    </xf>
    <xf numFmtId="169" fontId="11" fillId="2" borderId="80" xfId="2" applyNumberFormat="1" applyFont="1" applyFill="1" applyBorder="1" applyAlignment="1">
      <alignment vertical="center"/>
    </xf>
    <xf numFmtId="0" fontId="11" fillId="0" borderId="21" xfId="0" applyFont="1" applyBorder="1"/>
    <xf numFmtId="3" fontId="11" fillId="0" borderId="2" xfId="0" applyNumberFormat="1" applyFont="1" applyFill="1" applyBorder="1" applyAlignment="1">
      <alignment vertical="center"/>
    </xf>
    <xf numFmtId="3" fontId="11" fillId="0" borderId="0" xfId="0" applyNumberFormat="1" applyFont="1" applyFill="1"/>
    <xf numFmtId="3" fontId="11" fillId="7" borderId="178" xfId="0" applyNumberFormat="1" applyFont="1" applyFill="1" applyBorder="1" applyAlignment="1">
      <alignment horizontal="left" vertical="top"/>
    </xf>
    <xf numFmtId="3" fontId="11" fillId="7" borderId="179" xfId="0" applyNumberFormat="1" applyFont="1" applyFill="1" applyBorder="1" applyAlignment="1">
      <alignment horizontal="right"/>
    </xf>
    <xf numFmtId="3" fontId="11" fillId="7" borderId="180" xfId="0" applyNumberFormat="1" applyFont="1" applyFill="1" applyBorder="1" applyAlignment="1">
      <alignment horizontal="right"/>
    </xf>
    <xf numFmtId="0" fontId="11" fillId="13" borderId="4" xfId="0" applyFont="1" applyFill="1" applyBorder="1"/>
    <xf numFmtId="9" fontId="11" fillId="13" borderId="4" xfId="1" applyFont="1" applyFill="1" applyBorder="1"/>
    <xf numFmtId="9" fontId="11" fillId="13" borderId="5" xfId="1" applyFont="1" applyFill="1" applyBorder="1"/>
    <xf numFmtId="3" fontId="11" fillId="0" borderId="4" xfId="0" applyNumberFormat="1" applyFont="1" applyFill="1" applyBorder="1" applyAlignment="1">
      <alignment vertical="center"/>
    </xf>
    <xf numFmtId="9" fontId="11" fillId="0" borderId="4" xfId="1" applyFont="1" applyFill="1" applyBorder="1" applyAlignment="1">
      <alignment vertical="center"/>
    </xf>
    <xf numFmtId="9" fontId="11" fillId="0" borderId="5" xfId="1" applyFont="1" applyFill="1" applyBorder="1" applyAlignment="1">
      <alignment vertical="center"/>
    </xf>
    <xf numFmtId="0" fontId="11" fillId="0" borderId="0" xfId="0" applyFont="1" applyAlignment="1"/>
    <xf numFmtId="0" fontId="11" fillId="0" borderId="0" xfId="0" quotePrefix="1" applyFont="1" applyAlignment="1">
      <alignment horizontal="left" vertical="top"/>
    </xf>
    <xf numFmtId="0" fontId="13" fillId="3" borderId="30" xfId="0" applyFont="1" applyFill="1" applyBorder="1" applyAlignment="1">
      <alignment vertical="center" wrapText="1"/>
    </xf>
    <xf numFmtId="0" fontId="13" fillId="3" borderId="158" xfId="0" applyFont="1" applyFill="1" applyBorder="1" applyAlignment="1">
      <alignment vertical="center" wrapText="1"/>
    </xf>
    <xf numFmtId="0" fontId="13" fillId="0" borderId="130" xfId="0" applyFont="1" applyFill="1" applyBorder="1" applyAlignment="1">
      <alignment vertical="center"/>
    </xf>
    <xf numFmtId="0" fontId="13" fillId="0" borderId="131" xfId="0" applyFont="1" applyFill="1" applyBorder="1" applyAlignment="1">
      <alignment vertical="center"/>
    </xf>
    <xf numFmtId="0" fontId="13" fillId="0" borderId="161" xfId="0" applyFont="1" applyFill="1" applyBorder="1" applyAlignment="1">
      <alignment vertical="center"/>
    </xf>
    <xf numFmtId="0" fontId="0" fillId="0" borderId="73" xfId="0" applyFont="1" applyBorder="1"/>
    <xf numFmtId="0" fontId="11" fillId="11" borderId="72" xfId="0" quotePrefix="1" applyFont="1" applyFill="1" applyBorder="1" applyAlignment="1"/>
    <xf numFmtId="0" fontId="11" fillId="0" borderId="0" xfId="0" applyFont="1" applyFill="1" applyBorder="1" applyAlignment="1">
      <alignment horizontal="right" vertical="center"/>
    </xf>
    <xf numFmtId="166" fontId="11" fillId="0" borderId="2" xfId="0" applyNumberFormat="1" applyFont="1" applyFill="1" applyBorder="1" applyAlignment="1">
      <alignment horizontal="right" vertical="center"/>
    </xf>
    <xf numFmtId="166" fontId="13" fillId="7" borderId="18" xfId="0" applyNumberFormat="1" applyFont="1" applyFill="1" applyBorder="1" applyAlignment="1">
      <alignment horizontal="right" vertical="center"/>
    </xf>
    <xf numFmtId="165" fontId="16" fillId="4" borderId="181" xfId="0" applyNumberFormat="1" applyFont="1" applyFill="1" applyBorder="1" applyAlignment="1">
      <alignment horizontal="center" vertical="center"/>
    </xf>
    <xf numFmtId="165" fontId="16" fillId="5" borderId="182" xfId="0" applyNumberFormat="1" applyFont="1" applyFill="1" applyBorder="1" applyAlignment="1">
      <alignment horizontal="center" vertical="center"/>
    </xf>
    <xf numFmtId="166" fontId="11" fillId="4" borderId="12" xfId="0" applyNumberFormat="1" applyFont="1" applyFill="1" applyBorder="1" applyAlignment="1">
      <alignment vertical="center"/>
    </xf>
    <xf numFmtId="166" fontId="11" fillId="5" borderId="12" xfId="0" applyNumberFormat="1" applyFont="1" applyFill="1" applyBorder="1" applyAlignment="1">
      <alignment vertical="center"/>
    </xf>
    <xf numFmtId="166" fontId="11" fillId="7" borderId="13" xfId="0" applyNumberFormat="1" applyFont="1" applyFill="1" applyBorder="1" applyAlignment="1">
      <alignment vertical="center"/>
    </xf>
    <xf numFmtId="0" fontId="13" fillId="0" borderId="0" xfId="0" quotePrefix="1" applyFont="1" applyBorder="1" applyAlignment="1">
      <alignment vertic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3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25" fillId="0" borderId="0" xfId="0" applyFont="1" applyAlignment="1">
      <alignment horizontal="center"/>
    </xf>
    <xf numFmtId="0" fontId="25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1" fillId="7" borderId="57" xfId="0" quotePrefix="1" applyFont="1" applyFill="1" applyBorder="1" applyAlignment="1">
      <alignment horizontal="left" vertical="top"/>
    </xf>
    <xf numFmtId="0" fontId="11" fillId="7" borderId="58" xfId="0" quotePrefix="1" applyFont="1" applyFill="1" applyBorder="1" applyAlignment="1">
      <alignment horizontal="left" vertical="top"/>
    </xf>
    <xf numFmtId="0" fontId="13" fillId="4" borderId="55" xfId="0" quotePrefix="1" applyFont="1" applyFill="1" applyBorder="1" applyAlignment="1">
      <alignment horizontal="center" vertical="top"/>
    </xf>
    <xf numFmtId="0" fontId="13" fillId="4" borderId="1" xfId="0" quotePrefix="1" applyFont="1" applyFill="1" applyBorder="1" applyAlignment="1">
      <alignment horizontal="center" vertical="top"/>
    </xf>
    <xf numFmtId="0" fontId="13" fillId="4" borderId="56" xfId="0" quotePrefix="1" applyFont="1" applyFill="1" applyBorder="1" applyAlignment="1">
      <alignment horizontal="center" vertical="top"/>
    </xf>
    <xf numFmtId="0" fontId="13" fillId="5" borderId="55" xfId="0" quotePrefix="1" applyFont="1" applyFill="1" applyBorder="1" applyAlignment="1">
      <alignment horizontal="center" vertical="top"/>
    </xf>
    <xf numFmtId="0" fontId="13" fillId="5" borderId="1" xfId="0" quotePrefix="1" applyFont="1" applyFill="1" applyBorder="1" applyAlignment="1">
      <alignment horizontal="center" vertical="top"/>
    </xf>
    <xf numFmtId="0" fontId="13" fillId="5" borderId="56" xfId="0" quotePrefix="1" applyFont="1" applyFill="1" applyBorder="1" applyAlignment="1">
      <alignment horizontal="center" vertical="top"/>
    </xf>
    <xf numFmtId="0" fontId="13" fillId="0" borderId="0" xfId="0" quotePrefix="1" applyFont="1" applyAlignment="1">
      <alignment horizontal="center"/>
    </xf>
    <xf numFmtId="0" fontId="13" fillId="0" borderId="20" xfId="0" quotePrefix="1" applyFont="1" applyBorder="1" applyAlignment="1">
      <alignment horizontal="center"/>
    </xf>
    <xf numFmtId="0" fontId="21" fillId="0" borderId="4" xfId="0" quotePrefix="1" applyFont="1" applyBorder="1" applyAlignment="1">
      <alignment horizontal="center" vertical="center"/>
    </xf>
    <xf numFmtId="0" fontId="13" fillId="0" borderId="21" xfId="0" quotePrefix="1" applyFont="1" applyBorder="1" applyAlignment="1">
      <alignment horizontal="center"/>
    </xf>
    <xf numFmtId="0" fontId="13" fillId="0" borderId="20" xfId="0" quotePrefix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21" fillId="0" borderId="20" xfId="0" quotePrefix="1" applyFont="1" applyBorder="1" applyAlignment="1">
      <alignment horizontal="center"/>
    </xf>
    <xf numFmtId="0" fontId="19" fillId="8" borderId="20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0" fontId="19" fillId="8" borderId="160" xfId="0" applyFont="1" applyFill="1" applyBorder="1" applyAlignment="1">
      <alignment horizontal="center" vertical="center"/>
    </xf>
    <xf numFmtId="0" fontId="11" fillId="0" borderId="87" xfId="0" quotePrefix="1" applyFont="1" applyBorder="1" applyAlignment="1">
      <alignment horizontal="left" vertical="top"/>
    </xf>
    <xf numFmtId="0" fontId="11" fillId="3" borderId="0" xfId="0" quotePrefix="1" applyFont="1" applyFill="1" applyBorder="1" applyAlignment="1">
      <alignment horizontal="left" vertical="top"/>
    </xf>
    <xf numFmtId="0" fontId="11" fillId="0" borderId="0" xfId="0" quotePrefix="1" applyFont="1" applyBorder="1" applyAlignment="1">
      <alignment horizontal="left" vertical="top"/>
    </xf>
    <xf numFmtId="0" fontId="21" fillId="0" borderId="4" xfId="0" applyFont="1" applyBorder="1" applyAlignment="1">
      <alignment horizontal="center"/>
    </xf>
    <xf numFmtId="0" fontId="13" fillId="9" borderId="19" xfId="0" quotePrefix="1" applyFont="1" applyFill="1" applyBorder="1" applyAlignment="1">
      <alignment horizontal="center" vertical="center"/>
    </xf>
    <xf numFmtId="0" fontId="13" fillId="9" borderId="1" xfId="0" quotePrefix="1" applyFont="1" applyFill="1" applyBorder="1" applyAlignment="1">
      <alignment horizontal="center" vertical="center"/>
    </xf>
    <xf numFmtId="0" fontId="13" fillId="9" borderId="3" xfId="0" quotePrefix="1" applyFont="1" applyFill="1" applyBorder="1" applyAlignment="1">
      <alignment horizontal="center" vertical="center"/>
    </xf>
    <xf numFmtId="0" fontId="11" fillId="3" borderId="20" xfId="0" quotePrefix="1" applyFont="1" applyFill="1" applyBorder="1" applyAlignment="1">
      <alignment horizontal="left" vertical="top"/>
    </xf>
    <xf numFmtId="0" fontId="11" fillId="0" borderId="0" xfId="0" quotePrefix="1" applyFont="1" applyFill="1" applyBorder="1" applyAlignment="1">
      <alignment horizontal="left" vertical="top"/>
    </xf>
    <xf numFmtId="0" fontId="11" fillId="9" borderId="0" xfId="0" quotePrefix="1" applyFont="1" applyFill="1" applyBorder="1" applyAlignment="1">
      <alignment horizontal="left" vertical="top"/>
    </xf>
    <xf numFmtId="0" fontId="13" fillId="3" borderId="19" xfId="0" quotePrefix="1" applyFont="1" applyFill="1" applyBorder="1" applyAlignment="1">
      <alignment horizontal="center" vertical="center"/>
    </xf>
    <xf numFmtId="0" fontId="13" fillId="3" borderId="1" xfId="0" quotePrefix="1" applyFont="1" applyFill="1" applyBorder="1" applyAlignment="1">
      <alignment horizontal="center" vertical="center"/>
    </xf>
    <xf numFmtId="0" fontId="13" fillId="3" borderId="22" xfId="0" quotePrefix="1" applyFont="1" applyFill="1" applyBorder="1" applyAlignment="1">
      <alignment horizontal="center" vertical="center"/>
    </xf>
    <xf numFmtId="0" fontId="13" fillId="8" borderId="19" xfId="0" quotePrefix="1" applyFont="1" applyFill="1" applyBorder="1" applyAlignment="1">
      <alignment horizontal="center" vertical="center"/>
    </xf>
    <xf numFmtId="0" fontId="13" fillId="8" borderId="3" xfId="0" quotePrefix="1" applyFont="1" applyFill="1" applyBorder="1" applyAlignment="1">
      <alignment horizontal="center" vertical="center"/>
    </xf>
    <xf numFmtId="0" fontId="11" fillId="9" borderId="4" xfId="0" quotePrefix="1" applyFont="1" applyFill="1" applyBorder="1" applyAlignment="1">
      <alignment horizontal="left" vertical="top"/>
    </xf>
    <xf numFmtId="0" fontId="11" fillId="9" borderId="20" xfId="0" quotePrefix="1" applyFont="1" applyFill="1" applyBorder="1" applyAlignment="1">
      <alignment horizontal="left" vertical="top"/>
    </xf>
    <xf numFmtId="0" fontId="11" fillId="8" borderId="4" xfId="0" quotePrefix="1" applyFont="1" applyFill="1" applyBorder="1" applyAlignment="1">
      <alignment horizontal="left" vertical="top"/>
    </xf>
    <xf numFmtId="0" fontId="11" fillId="8" borderId="20" xfId="0" quotePrefix="1" applyFont="1" applyFill="1" applyBorder="1" applyAlignment="1">
      <alignment horizontal="left" vertical="top"/>
    </xf>
    <xf numFmtId="0" fontId="21" fillId="0" borderId="0" xfId="0" quotePrefix="1" applyFont="1" applyBorder="1" applyAlignment="1">
      <alignment horizontal="center" vertical="center"/>
    </xf>
    <xf numFmtId="0" fontId="21" fillId="0" borderId="0" xfId="0" quotePrefix="1" applyFont="1" applyAlignment="1">
      <alignment horizontal="center" vertical="center"/>
    </xf>
    <xf numFmtId="0" fontId="16" fillId="0" borderId="0" xfId="0" quotePrefix="1" applyFont="1" applyAlignment="1">
      <alignment horizontal="right" vertical="top"/>
    </xf>
    <xf numFmtId="0" fontId="21" fillId="0" borderId="4" xfId="0" quotePrefix="1" applyFont="1" applyFill="1" applyBorder="1" applyAlignment="1">
      <alignment horizontal="center" vertical="center"/>
    </xf>
    <xf numFmtId="0" fontId="21" fillId="0" borderId="0" xfId="0" quotePrefix="1" applyFont="1" applyBorder="1" applyAlignment="1">
      <alignment horizontal="center"/>
    </xf>
    <xf numFmtId="3" fontId="11" fillId="3" borderId="19" xfId="0" applyNumberFormat="1" applyFont="1" applyFill="1" applyBorder="1" applyAlignment="1">
      <alignment horizontal="center" vertical="center" textRotation="90"/>
    </xf>
    <xf numFmtId="3" fontId="11" fillId="3" borderId="1" xfId="0" applyNumberFormat="1" applyFont="1" applyFill="1" applyBorder="1" applyAlignment="1">
      <alignment horizontal="center" vertical="center" textRotation="90"/>
    </xf>
    <xf numFmtId="3" fontId="11" fillId="9" borderId="19" xfId="0" applyNumberFormat="1" applyFont="1" applyFill="1" applyBorder="1" applyAlignment="1">
      <alignment horizontal="center" vertical="center" textRotation="90"/>
    </xf>
    <xf numFmtId="3" fontId="11" fillId="9" borderId="1" xfId="0" applyNumberFormat="1" applyFont="1" applyFill="1" applyBorder="1" applyAlignment="1">
      <alignment horizontal="center" vertical="center" textRotation="90"/>
    </xf>
    <xf numFmtId="3" fontId="11" fillId="9" borderId="3" xfId="0" applyNumberFormat="1" applyFont="1" applyFill="1" applyBorder="1" applyAlignment="1">
      <alignment horizontal="center" vertical="center" textRotation="90"/>
    </xf>
    <xf numFmtId="3" fontId="11" fillId="8" borderId="1" xfId="0" applyNumberFormat="1" applyFont="1" applyFill="1" applyBorder="1" applyAlignment="1">
      <alignment horizontal="center" vertical="center" textRotation="90"/>
    </xf>
    <xf numFmtId="3" fontId="11" fillId="8" borderId="3" xfId="0" applyNumberFormat="1" applyFont="1" applyFill="1" applyBorder="1" applyAlignment="1">
      <alignment horizontal="center" vertical="center" textRotation="90"/>
    </xf>
    <xf numFmtId="0" fontId="10" fillId="0" borderId="0" xfId="0" applyFont="1" applyAlignment="1">
      <alignment horizontal="left" wrapText="1"/>
    </xf>
    <xf numFmtId="0" fontId="21" fillId="0" borderId="0" xfId="0" quotePrefix="1" applyFont="1" applyFill="1" applyAlignment="1">
      <alignment horizontal="center" vertical="center"/>
    </xf>
    <xf numFmtId="0" fontId="21" fillId="0" borderId="4" xfId="0" quotePrefix="1" applyFont="1" applyBorder="1" applyAlignment="1">
      <alignment horizontal="center"/>
    </xf>
    <xf numFmtId="0" fontId="11" fillId="0" borderId="5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3" fontId="11" fillId="0" borderId="55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55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39" fillId="0" borderId="0" xfId="0" quotePrefix="1" applyFont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/>
    </xf>
    <xf numFmtId="0" fontId="13" fillId="0" borderId="0" xfId="0" quotePrefix="1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3" fontId="13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left"/>
    </xf>
    <xf numFmtId="3" fontId="10" fillId="0" borderId="20" xfId="0" applyNumberFormat="1" applyFont="1" applyBorder="1" applyAlignment="1">
      <alignment horizontal="left" wrapText="1"/>
    </xf>
    <xf numFmtId="3" fontId="13" fillId="0" borderId="0" xfId="0" applyNumberFormat="1" applyFont="1" applyAlignment="1">
      <alignment horizontal="center" vertical="top"/>
    </xf>
    <xf numFmtId="3" fontId="21" fillId="0" borderId="0" xfId="0" applyNumberFormat="1" applyFont="1" applyAlignment="1">
      <alignment horizontal="center"/>
    </xf>
    <xf numFmtId="3" fontId="13" fillId="4" borderId="20" xfId="0" applyNumberFormat="1" applyFont="1" applyFill="1" applyBorder="1" applyAlignment="1">
      <alignment horizontal="center" vertical="center"/>
    </xf>
    <xf numFmtId="3" fontId="13" fillId="5" borderId="20" xfId="0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3" fillId="7" borderId="21" xfId="0" applyNumberFormat="1" applyFont="1" applyFill="1" applyBorder="1" applyAlignment="1">
      <alignment horizontal="center" vertical="center"/>
    </xf>
    <xf numFmtId="3" fontId="13" fillId="7" borderId="2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wrapText="1"/>
    </xf>
    <xf numFmtId="0" fontId="11" fillId="0" borderId="0" xfId="0" quotePrefix="1" applyFont="1" applyAlignment="1">
      <alignment horizontal="center" vertical="center"/>
    </xf>
    <xf numFmtId="0" fontId="11" fillId="0" borderId="0" xfId="0" applyFont="1" applyAlignment="1"/>
    <xf numFmtId="0" fontId="11" fillId="0" borderId="0" xfId="0" quotePrefix="1" applyFont="1" applyAlignment="1">
      <alignment horizontal="left" vertical="top"/>
    </xf>
    <xf numFmtId="0" fontId="13" fillId="0" borderId="4" xfId="0" quotePrefix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3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34" fillId="0" borderId="113" xfId="0" applyFont="1" applyFill="1" applyBorder="1" applyAlignment="1">
      <alignment horizontal="center" vertical="top" wrapText="1"/>
    </xf>
    <xf numFmtId="0" fontId="34" fillId="0" borderId="114" xfId="0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center"/>
    </xf>
    <xf numFmtId="3" fontId="11" fillId="2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0" fontId="13" fillId="0" borderId="4" xfId="0" quotePrefix="1" applyFont="1" applyBorder="1" applyAlignment="1">
      <alignment horizontal="center" vertical="top"/>
    </xf>
    <xf numFmtId="3" fontId="21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21" fillId="0" borderId="0" xfId="0" quotePrefix="1" applyFont="1" applyAlignment="1">
      <alignment horizontal="center"/>
    </xf>
    <xf numFmtId="0" fontId="10" fillId="0" borderId="0" xfId="0" applyFont="1" applyBorder="1"/>
    <xf numFmtId="0" fontId="13" fillId="0" borderId="0" xfId="0" quotePrefix="1" applyFont="1" applyBorder="1" applyAlignment="1">
      <alignment horizontal="center" vertical="top"/>
    </xf>
    <xf numFmtId="3" fontId="11" fillId="2" borderId="22" xfId="0" applyNumberFormat="1" applyFont="1" applyFill="1" applyBorder="1" applyAlignment="1">
      <alignment horizontal="center" vertical="center"/>
    </xf>
    <xf numFmtId="3" fontId="11" fillId="3" borderId="19" xfId="0" applyNumberFormat="1" applyFont="1" applyFill="1" applyBorder="1" applyAlignment="1">
      <alignment horizontal="center" vertical="center"/>
    </xf>
    <xf numFmtId="3" fontId="11" fillId="3" borderId="22" xfId="0" applyNumberFormat="1" applyFont="1" applyFill="1" applyBorder="1" applyAlignment="1">
      <alignment horizontal="center" vertical="center"/>
    </xf>
    <xf numFmtId="3" fontId="11" fillId="13" borderId="19" xfId="0" applyNumberFormat="1" applyFont="1" applyFill="1" applyBorder="1" applyAlignment="1">
      <alignment horizontal="center" vertical="center" textRotation="90"/>
    </xf>
    <xf numFmtId="3" fontId="11" fillId="13" borderId="1" xfId="0" applyNumberFormat="1" applyFont="1" applyFill="1" applyBorder="1" applyAlignment="1">
      <alignment horizontal="center" vertical="center" textRotation="90"/>
    </xf>
    <xf numFmtId="0" fontId="39" fillId="0" borderId="0" xfId="0" applyFont="1" applyAlignment="1">
      <alignment horizontal="center"/>
    </xf>
    <xf numFmtId="3" fontId="11" fillId="3" borderId="3" xfId="0" applyNumberFormat="1" applyFont="1" applyFill="1" applyBorder="1" applyAlignment="1">
      <alignment horizontal="center" vertical="center" textRotation="90"/>
    </xf>
    <xf numFmtId="3" fontId="11" fillId="12" borderId="19" xfId="0" applyNumberFormat="1" applyFont="1" applyFill="1" applyBorder="1" applyAlignment="1">
      <alignment horizontal="center" vertical="center" textRotation="90"/>
    </xf>
    <xf numFmtId="3" fontId="11" fillId="12" borderId="1" xfId="0" applyNumberFormat="1" applyFont="1" applyFill="1" applyBorder="1" applyAlignment="1">
      <alignment horizontal="center" vertical="center" textRotation="90"/>
    </xf>
    <xf numFmtId="3" fontId="11" fillId="12" borderId="3" xfId="0" applyNumberFormat="1" applyFont="1" applyFill="1" applyBorder="1" applyAlignment="1">
      <alignment horizontal="center" vertical="center" textRotation="90"/>
    </xf>
    <xf numFmtId="3" fontId="11" fillId="8" borderId="19" xfId="0" applyNumberFormat="1" applyFont="1" applyFill="1" applyBorder="1" applyAlignment="1">
      <alignment horizontal="center" vertical="center" textRotation="90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CE6F1"/>
      <color rgb="FFCC3300"/>
      <color rgb="FF5C66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1"/>
  <sheetViews>
    <sheetView zoomScaleNormal="100" workbookViewId="0">
      <selection activeCell="F18" sqref="F18"/>
    </sheetView>
  </sheetViews>
  <sheetFormatPr defaultRowHeight="15" x14ac:dyDescent="0.25"/>
  <cols>
    <col min="1" max="1" width="10.140625" customWidth="1"/>
    <col min="2" max="2" width="14.28515625" customWidth="1"/>
    <col min="3" max="3" width="14.140625" customWidth="1"/>
    <col min="4" max="4" width="19.85546875" customWidth="1"/>
    <col min="5" max="5" width="20.140625" customWidth="1"/>
    <col min="6" max="6" width="25.7109375" customWidth="1"/>
  </cols>
  <sheetData>
    <row r="1" spans="1:9" s="75" customFormat="1" ht="21.75" thickBot="1" x14ac:dyDescent="0.4">
      <c r="A1" s="872" t="s">
        <v>549</v>
      </c>
      <c r="B1" s="872"/>
      <c r="C1" s="872"/>
      <c r="D1" s="872"/>
      <c r="E1" s="872"/>
      <c r="F1" s="872"/>
      <c r="G1" s="872"/>
      <c r="H1" s="872"/>
    </row>
    <row r="2" spans="1:9" ht="15" customHeight="1" x14ac:dyDescent="0.25">
      <c r="A2" s="599" t="s">
        <v>110</v>
      </c>
      <c r="B2" s="600" t="s">
        <v>40</v>
      </c>
      <c r="C2" s="600" t="s">
        <v>41</v>
      </c>
      <c r="D2" s="600" t="s">
        <v>42</v>
      </c>
      <c r="E2" s="600" t="s">
        <v>43</v>
      </c>
      <c r="F2" s="600" t="s">
        <v>39</v>
      </c>
      <c r="G2" s="600" t="s">
        <v>502</v>
      </c>
      <c r="H2" s="601" t="s">
        <v>9</v>
      </c>
    </row>
    <row r="3" spans="1:9" x14ac:dyDescent="0.25">
      <c r="A3" s="134">
        <v>2010</v>
      </c>
      <c r="B3" s="135">
        <v>14432</v>
      </c>
      <c r="C3" s="135">
        <v>5193</v>
      </c>
      <c r="D3" s="136">
        <v>104</v>
      </c>
      <c r="E3" s="136">
        <v>9</v>
      </c>
      <c r="F3" s="135">
        <v>2834</v>
      </c>
      <c r="G3" s="136">
        <v>408</v>
      </c>
      <c r="H3" s="137">
        <f>SUM(B3:G3)</f>
        <v>22980</v>
      </c>
      <c r="I3" s="751"/>
    </row>
    <row r="4" spans="1:9" x14ac:dyDescent="0.25">
      <c r="A4" s="131">
        <v>2011</v>
      </c>
      <c r="B4" s="132">
        <v>14763</v>
      </c>
      <c r="C4" s="132">
        <v>4512</v>
      </c>
      <c r="D4" s="133">
        <v>97</v>
      </c>
      <c r="E4" s="133">
        <v>33</v>
      </c>
      <c r="F4" s="132">
        <v>3020</v>
      </c>
      <c r="G4" s="133">
        <v>389</v>
      </c>
      <c r="H4" s="752">
        <f t="shared" ref="H4:H10" si="0">SUM(B4:G4)</f>
        <v>22814</v>
      </c>
      <c r="I4" s="751"/>
    </row>
    <row r="5" spans="1:9" x14ac:dyDescent="0.25">
      <c r="A5" s="134">
        <v>2012</v>
      </c>
      <c r="B5" s="135">
        <v>14498</v>
      </c>
      <c r="C5" s="135">
        <v>4183</v>
      </c>
      <c r="D5" s="136">
        <v>77</v>
      </c>
      <c r="E5" s="136">
        <v>34</v>
      </c>
      <c r="F5" s="135">
        <v>2832</v>
      </c>
      <c r="G5" s="136">
        <v>385</v>
      </c>
      <c r="H5" s="137">
        <f t="shared" si="0"/>
        <v>22009</v>
      </c>
      <c r="I5" s="751"/>
    </row>
    <row r="6" spans="1:9" x14ac:dyDescent="0.25">
      <c r="A6" s="131">
        <v>2013</v>
      </c>
      <c r="B6" s="132">
        <v>13630</v>
      </c>
      <c r="C6" s="132">
        <v>3916</v>
      </c>
      <c r="D6" s="133">
        <v>150</v>
      </c>
      <c r="E6" s="133">
        <v>4</v>
      </c>
      <c r="F6" s="132">
        <v>2441</v>
      </c>
      <c r="G6" s="133">
        <v>410</v>
      </c>
      <c r="H6" s="752">
        <f t="shared" si="0"/>
        <v>20551</v>
      </c>
      <c r="I6" s="751"/>
    </row>
    <row r="7" spans="1:9" x14ac:dyDescent="0.25">
      <c r="A7" s="134">
        <v>2014</v>
      </c>
      <c r="B7" s="135">
        <v>13747</v>
      </c>
      <c r="C7" s="135">
        <v>3792</v>
      </c>
      <c r="D7" s="136">
        <v>244</v>
      </c>
      <c r="E7" s="136">
        <v>1</v>
      </c>
      <c r="F7" s="135">
        <v>2282</v>
      </c>
      <c r="G7" s="136">
        <v>412</v>
      </c>
      <c r="H7" s="137">
        <f t="shared" si="0"/>
        <v>20478</v>
      </c>
      <c r="I7" s="751"/>
    </row>
    <row r="8" spans="1:9" x14ac:dyDescent="0.25">
      <c r="A8" s="131">
        <v>2015</v>
      </c>
      <c r="B8" s="132">
        <v>14001</v>
      </c>
      <c r="C8" s="132">
        <v>3914</v>
      </c>
      <c r="D8" s="133">
        <v>139</v>
      </c>
      <c r="E8" s="133">
        <v>0</v>
      </c>
      <c r="F8" s="132">
        <v>2241</v>
      </c>
      <c r="G8" s="133">
        <v>383</v>
      </c>
      <c r="H8" s="752">
        <f t="shared" si="0"/>
        <v>20678</v>
      </c>
      <c r="I8" s="751"/>
    </row>
    <row r="9" spans="1:9" s="75" customFormat="1" x14ac:dyDescent="0.25">
      <c r="A9" s="134">
        <v>2016</v>
      </c>
      <c r="B9" s="135">
        <v>13898</v>
      </c>
      <c r="C9" s="135">
        <v>3815</v>
      </c>
      <c r="D9" s="136">
        <v>118</v>
      </c>
      <c r="E9" s="136">
        <v>0</v>
      </c>
      <c r="F9" s="135">
        <v>1983</v>
      </c>
      <c r="G9" s="136">
        <v>365</v>
      </c>
      <c r="H9" s="137">
        <f t="shared" si="0"/>
        <v>20179</v>
      </c>
      <c r="I9" s="751"/>
    </row>
    <row r="10" spans="1:9" s="75" customFormat="1" ht="15.75" thickBot="1" x14ac:dyDescent="0.3">
      <c r="A10" s="747">
        <v>2017</v>
      </c>
      <c r="B10" s="748">
        <v>14080</v>
      </c>
      <c r="C10" s="748">
        <v>3604</v>
      </c>
      <c r="D10" s="749">
        <v>282</v>
      </c>
      <c r="E10" s="749">
        <v>0</v>
      </c>
      <c r="F10" s="748">
        <v>1691</v>
      </c>
      <c r="G10" s="749">
        <v>343</v>
      </c>
      <c r="H10" s="750">
        <f t="shared" si="0"/>
        <v>20000</v>
      </c>
      <c r="I10" s="751"/>
    </row>
    <row r="11" spans="1:9" x14ac:dyDescent="0.25">
      <c r="A11" s="870" t="s">
        <v>501</v>
      </c>
      <c r="B11" s="871"/>
      <c r="C11" s="871"/>
      <c r="D11" s="871"/>
      <c r="E11" s="871"/>
      <c r="F11" s="871"/>
      <c r="G11" s="871"/>
      <c r="H11" s="871"/>
    </row>
  </sheetData>
  <mergeCells count="2">
    <mergeCell ref="A11:H11"/>
    <mergeCell ref="A1:H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57"/>
  <sheetViews>
    <sheetView topLeftCell="A13" zoomScaleNormal="100" workbookViewId="0">
      <selection activeCell="A2" sqref="A2"/>
    </sheetView>
  </sheetViews>
  <sheetFormatPr defaultRowHeight="15" x14ac:dyDescent="0.25"/>
  <cols>
    <col min="1" max="1" width="22.7109375" style="361" bestFit="1" customWidth="1"/>
    <col min="2" max="2" width="14.28515625" style="89" customWidth="1"/>
    <col min="3" max="5" width="12.7109375" style="89" customWidth="1"/>
    <col min="6" max="6" width="3" style="44" customWidth="1"/>
    <col min="7" max="7" width="6.5703125" style="2" customWidth="1"/>
    <col min="8" max="8" width="7.5703125" style="2" bestFit="1" customWidth="1"/>
    <col min="9" max="9" width="11.140625" style="2" bestFit="1" customWidth="1"/>
    <col min="10" max="10" width="3" style="2" customWidth="1"/>
    <col min="11" max="11" width="5.5703125" style="2" bestFit="1" customWidth="1"/>
    <col min="12" max="12" width="7.5703125" style="2" bestFit="1" customWidth="1"/>
    <col min="13" max="13" width="11.140625" style="2" bestFit="1" customWidth="1"/>
    <col min="14" max="16384" width="9.140625" style="2"/>
  </cols>
  <sheetData>
    <row r="1" spans="1:6" ht="16.5" thickBot="1" x14ac:dyDescent="0.3">
      <c r="A1" s="930" t="s">
        <v>298</v>
      </c>
      <c r="B1" s="930"/>
      <c r="C1" s="930"/>
      <c r="D1" s="930"/>
      <c r="E1" s="930"/>
      <c r="F1" s="2"/>
    </row>
    <row r="2" spans="1:6" x14ac:dyDescent="0.25">
      <c r="A2" s="306"/>
      <c r="B2" s="684" t="s">
        <v>193</v>
      </c>
      <c r="C2" s="685" t="s">
        <v>3</v>
      </c>
      <c r="D2" s="686" t="s">
        <v>10</v>
      </c>
      <c r="E2" s="809" t="s">
        <v>11</v>
      </c>
      <c r="F2" s="2"/>
    </row>
    <row r="3" spans="1:6" x14ac:dyDescent="0.25">
      <c r="A3" s="934" t="s">
        <v>121</v>
      </c>
      <c r="B3" s="804" t="s">
        <v>155</v>
      </c>
      <c r="C3" s="804">
        <v>19</v>
      </c>
      <c r="D3" s="805">
        <v>1</v>
      </c>
      <c r="E3" s="806">
        <f>SUM(C3:D3)</f>
        <v>20</v>
      </c>
      <c r="F3" s="2"/>
    </row>
    <row r="4" spans="1:6" x14ac:dyDescent="0.25">
      <c r="A4" s="935"/>
      <c r="B4" s="390" t="s">
        <v>156</v>
      </c>
      <c r="C4" s="390">
        <v>110</v>
      </c>
      <c r="D4" s="644">
        <v>13</v>
      </c>
      <c r="E4" s="793">
        <f>SUM(C4:D4)</f>
        <v>123</v>
      </c>
      <c r="F4" s="2"/>
    </row>
    <row r="5" spans="1:6" x14ac:dyDescent="0.25">
      <c r="A5" s="935"/>
      <c r="B5" s="391" t="s">
        <v>157</v>
      </c>
      <c r="C5" s="391">
        <v>632</v>
      </c>
      <c r="D5" s="645">
        <v>87</v>
      </c>
      <c r="E5" s="792">
        <f t="shared" ref="E5:E52" si="0">SUM(C5:D5)</f>
        <v>719</v>
      </c>
      <c r="F5" s="2"/>
    </row>
    <row r="6" spans="1:6" x14ac:dyDescent="0.25">
      <c r="A6" s="935"/>
      <c r="B6" s="390" t="s">
        <v>158</v>
      </c>
      <c r="C6" s="390">
        <v>1357</v>
      </c>
      <c r="D6" s="644">
        <v>305</v>
      </c>
      <c r="E6" s="793">
        <f t="shared" si="0"/>
        <v>1662</v>
      </c>
      <c r="F6" s="2"/>
    </row>
    <row r="7" spans="1:6" x14ac:dyDescent="0.25">
      <c r="A7" s="935"/>
      <c r="B7" s="391" t="s">
        <v>159</v>
      </c>
      <c r="C7" s="391">
        <v>1214</v>
      </c>
      <c r="D7" s="645">
        <v>183</v>
      </c>
      <c r="E7" s="792">
        <f t="shared" si="0"/>
        <v>1397</v>
      </c>
      <c r="F7" s="2"/>
    </row>
    <row r="8" spans="1:6" x14ac:dyDescent="0.25">
      <c r="A8" s="935"/>
      <c r="B8" s="390" t="s">
        <v>190</v>
      </c>
      <c r="C8" s="390">
        <v>616</v>
      </c>
      <c r="D8" s="644">
        <v>99</v>
      </c>
      <c r="E8" s="793">
        <f t="shared" si="0"/>
        <v>715</v>
      </c>
      <c r="F8" s="2"/>
    </row>
    <row r="9" spans="1:6" x14ac:dyDescent="0.25">
      <c r="A9" s="935"/>
      <c r="B9" s="391" t="s">
        <v>546</v>
      </c>
      <c r="C9" s="391">
        <v>3</v>
      </c>
      <c r="D9" s="645">
        <v>0</v>
      </c>
      <c r="E9" s="792">
        <f t="shared" si="0"/>
        <v>3</v>
      </c>
      <c r="F9" s="2"/>
    </row>
    <row r="10" spans="1:6" x14ac:dyDescent="0.25">
      <c r="A10" s="935"/>
      <c r="B10" s="390" t="s">
        <v>533</v>
      </c>
      <c r="C10" s="390">
        <v>61</v>
      </c>
      <c r="D10" s="644">
        <v>12</v>
      </c>
      <c r="E10" s="793">
        <f t="shared" si="0"/>
        <v>73</v>
      </c>
      <c r="F10" s="2"/>
    </row>
    <row r="11" spans="1:6" x14ac:dyDescent="0.25">
      <c r="A11" s="935"/>
      <c r="B11" s="391" t="s">
        <v>470</v>
      </c>
      <c r="C11" s="391">
        <v>80</v>
      </c>
      <c r="D11" s="645">
        <v>14</v>
      </c>
      <c r="E11" s="792">
        <f t="shared" si="0"/>
        <v>94</v>
      </c>
      <c r="F11" s="2"/>
    </row>
    <row r="12" spans="1:6" x14ac:dyDescent="0.25">
      <c r="A12" s="935"/>
      <c r="B12" s="390" t="s">
        <v>471</v>
      </c>
      <c r="C12" s="390">
        <v>238</v>
      </c>
      <c r="D12" s="644">
        <v>60</v>
      </c>
      <c r="E12" s="793">
        <f t="shared" si="0"/>
        <v>298</v>
      </c>
      <c r="F12" s="2"/>
    </row>
    <row r="13" spans="1:6" x14ac:dyDescent="0.25">
      <c r="A13" s="935"/>
      <c r="B13" s="391" t="s">
        <v>277</v>
      </c>
      <c r="C13" s="391">
        <v>4</v>
      </c>
      <c r="D13" s="645">
        <v>0</v>
      </c>
      <c r="E13" s="792">
        <f t="shared" si="0"/>
        <v>4</v>
      </c>
      <c r="F13" s="2"/>
    </row>
    <row r="14" spans="1:6" x14ac:dyDescent="0.25">
      <c r="A14" s="935"/>
      <c r="B14" s="390" t="s">
        <v>276</v>
      </c>
      <c r="C14" s="390">
        <v>26</v>
      </c>
      <c r="D14" s="644">
        <v>1</v>
      </c>
      <c r="E14" s="793">
        <f t="shared" si="0"/>
        <v>27</v>
      </c>
      <c r="F14" s="2"/>
    </row>
    <row r="15" spans="1:6" x14ac:dyDescent="0.25">
      <c r="A15" s="935"/>
      <c r="B15" s="86" t="s">
        <v>192</v>
      </c>
      <c r="C15" s="86">
        <v>115</v>
      </c>
      <c r="D15" s="800">
        <v>0</v>
      </c>
      <c r="E15" s="797">
        <f t="shared" si="0"/>
        <v>115</v>
      </c>
      <c r="F15" s="2"/>
    </row>
    <row r="16" spans="1:6" x14ac:dyDescent="0.25">
      <c r="A16" s="934" t="s">
        <v>294</v>
      </c>
      <c r="B16" s="807" t="s">
        <v>156</v>
      </c>
      <c r="C16" s="807">
        <v>24</v>
      </c>
      <c r="D16" s="808">
        <v>4</v>
      </c>
      <c r="E16" s="803">
        <f t="shared" si="0"/>
        <v>28</v>
      </c>
      <c r="F16" s="2"/>
    </row>
    <row r="17" spans="1:6" x14ac:dyDescent="0.25">
      <c r="A17" s="935"/>
      <c r="B17" s="391" t="s">
        <v>157</v>
      </c>
      <c r="C17" s="391">
        <v>342</v>
      </c>
      <c r="D17" s="645">
        <v>59</v>
      </c>
      <c r="E17" s="792">
        <f t="shared" si="0"/>
        <v>401</v>
      </c>
      <c r="F17" s="2"/>
    </row>
    <row r="18" spans="1:6" x14ac:dyDescent="0.25">
      <c r="A18" s="935"/>
      <c r="B18" s="392" t="s">
        <v>158</v>
      </c>
      <c r="C18" s="392">
        <v>754</v>
      </c>
      <c r="D18" s="646">
        <v>121</v>
      </c>
      <c r="E18" s="793">
        <f t="shared" si="0"/>
        <v>875</v>
      </c>
      <c r="F18" s="2"/>
    </row>
    <row r="19" spans="1:6" x14ac:dyDescent="0.25">
      <c r="A19" s="935"/>
      <c r="B19" s="391" t="s">
        <v>159</v>
      </c>
      <c r="C19" s="391">
        <v>678</v>
      </c>
      <c r="D19" s="645">
        <v>69</v>
      </c>
      <c r="E19" s="792">
        <f t="shared" si="0"/>
        <v>747</v>
      </c>
      <c r="F19" s="2"/>
    </row>
    <row r="20" spans="1:6" x14ac:dyDescent="0.25">
      <c r="A20" s="935"/>
      <c r="B20" s="392" t="s">
        <v>190</v>
      </c>
      <c r="C20" s="392">
        <v>222</v>
      </c>
      <c r="D20" s="646">
        <v>34</v>
      </c>
      <c r="E20" s="793">
        <f t="shared" si="0"/>
        <v>256</v>
      </c>
      <c r="F20" s="2"/>
    </row>
    <row r="21" spans="1:6" x14ac:dyDescent="0.25">
      <c r="A21" s="935"/>
      <c r="B21" s="391" t="s">
        <v>533</v>
      </c>
      <c r="C21" s="391">
        <v>1</v>
      </c>
      <c r="D21" s="645">
        <v>0</v>
      </c>
      <c r="E21" s="792">
        <f t="shared" si="0"/>
        <v>1</v>
      </c>
      <c r="F21" s="2"/>
    </row>
    <row r="22" spans="1:6" x14ac:dyDescent="0.25">
      <c r="A22" s="935"/>
      <c r="B22" s="392" t="s">
        <v>470</v>
      </c>
      <c r="C22" s="392">
        <v>4</v>
      </c>
      <c r="D22" s="646">
        <v>0</v>
      </c>
      <c r="E22" s="793">
        <f t="shared" si="0"/>
        <v>4</v>
      </c>
      <c r="F22" s="2"/>
    </row>
    <row r="23" spans="1:6" x14ac:dyDescent="0.25">
      <c r="A23" s="935"/>
      <c r="B23" s="391" t="s">
        <v>471</v>
      </c>
      <c r="C23" s="391">
        <v>64</v>
      </c>
      <c r="D23" s="645">
        <v>12</v>
      </c>
      <c r="E23" s="792">
        <f t="shared" si="0"/>
        <v>76</v>
      </c>
      <c r="F23" s="2"/>
    </row>
    <row r="24" spans="1:6" x14ac:dyDescent="0.25">
      <c r="A24" s="935"/>
      <c r="B24" s="392" t="s">
        <v>277</v>
      </c>
      <c r="C24" s="392">
        <v>3</v>
      </c>
      <c r="D24" s="646">
        <v>0</v>
      </c>
      <c r="E24" s="793">
        <f t="shared" si="0"/>
        <v>3</v>
      </c>
      <c r="F24" s="2"/>
    </row>
    <row r="25" spans="1:6" x14ac:dyDescent="0.25">
      <c r="A25" s="935"/>
      <c r="B25" s="391" t="s">
        <v>276</v>
      </c>
      <c r="C25" s="391">
        <v>7</v>
      </c>
      <c r="D25" s="645">
        <v>1</v>
      </c>
      <c r="E25" s="792">
        <f t="shared" si="0"/>
        <v>8</v>
      </c>
      <c r="F25" s="2"/>
    </row>
    <row r="26" spans="1:6" x14ac:dyDescent="0.25">
      <c r="A26" s="935"/>
      <c r="B26" s="643" t="s">
        <v>192</v>
      </c>
      <c r="C26" s="643">
        <v>19</v>
      </c>
      <c r="D26" s="647">
        <v>0</v>
      </c>
      <c r="E26" s="799">
        <f t="shared" si="0"/>
        <v>19</v>
      </c>
      <c r="F26" s="2"/>
    </row>
    <row r="27" spans="1:6" x14ac:dyDescent="0.25">
      <c r="A27" s="936" t="s">
        <v>524</v>
      </c>
      <c r="B27" s="804" t="s">
        <v>155</v>
      </c>
      <c r="C27" s="804">
        <v>1</v>
      </c>
      <c r="D27" s="805">
        <v>0</v>
      </c>
      <c r="E27" s="806">
        <f t="shared" si="0"/>
        <v>1</v>
      </c>
      <c r="F27" s="2"/>
    </row>
    <row r="28" spans="1:6" x14ac:dyDescent="0.25">
      <c r="A28" s="937"/>
      <c r="B28" s="392" t="s">
        <v>156</v>
      </c>
      <c r="C28" s="392">
        <v>16</v>
      </c>
      <c r="D28" s="646">
        <v>2</v>
      </c>
      <c r="E28" s="793">
        <f t="shared" si="0"/>
        <v>18</v>
      </c>
      <c r="F28" s="2"/>
    </row>
    <row r="29" spans="1:6" x14ac:dyDescent="0.25">
      <c r="A29" s="937"/>
      <c r="B29" s="391" t="s">
        <v>157</v>
      </c>
      <c r="C29" s="391">
        <v>211</v>
      </c>
      <c r="D29" s="645">
        <v>20</v>
      </c>
      <c r="E29" s="792">
        <f t="shared" si="0"/>
        <v>231</v>
      </c>
      <c r="F29" s="2"/>
    </row>
    <row r="30" spans="1:6" x14ac:dyDescent="0.25">
      <c r="A30" s="937"/>
      <c r="B30" s="392" t="s">
        <v>158</v>
      </c>
      <c r="C30" s="392">
        <v>392</v>
      </c>
      <c r="D30" s="646">
        <v>60</v>
      </c>
      <c r="E30" s="793">
        <f t="shared" si="0"/>
        <v>452</v>
      </c>
      <c r="F30" s="2"/>
    </row>
    <row r="31" spans="1:6" x14ac:dyDescent="0.25">
      <c r="A31" s="937"/>
      <c r="B31" s="391" t="s">
        <v>159</v>
      </c>
      <c r="C31" s="391">
        <v>143</v>
      </c>
      <c r="D31" s="645">
        <v>20</v>
      </c>
      <c r="E31" s="792">
        <f t="shared" si="0"/>
        <v>163</v>
      </c>
      <c r="F31" s="2"/>
    </row>
    <row r="32" spans="1:6" x14ac:dyDescent="0.25">
      <c r="A32" s="937"/>
      <c r="B32" s="392" t="s">
        <v>190</v>
      </c>
      <c r="C32" s="392">
        <v>23</v>
      </c>
      <c r="D32" s="646">
        <v>3</v>
      </c>
      <c r="E32" s="793">
        <f t="shared" si="0"/>
        <v>26</v>
      </c>
      <c r="F32" s="2"/>
    </row>
    <row r="33" spans="1:6" x14ac:dyDescent="0.25">
      <c r="A33" s="937"/>
      <c r="B33" s="391" t="s">
        <v>533</v>
      </c>
      <c r="C33" s="391">
        <v>0</v>
      </c>
      <c r="D33" s="645">
        <v>1</v>
      </c>
      <c r="E33" s="792">
        <f t="shared" si="0"/>
        <v>1</v>
      </c>
      <c r="F33" s="2"/>
    </row>
    <row r="34" spans="1:6" x14ac:dyDescent="0.25">
      <c r="A34" s="937"/>
      <c r="B34" s="392" t="s">
        <v>471</v>
      </c>
      <c r="C34" s="392">
        <v>11</v>
      </c>
      <c r="D34" s="646">
        <v>2</v>
      </c>
      <c r="E34" s="793">
        <f t="shared" si="0"/>
        <v>13</v>
      </c>
      <c r="F34" s="2"/>
    </row>
    <row r="35" spans="1:6" x14ac:dyDescent="0.25">
      <c r="A35" s="937"/>
      <c r="B35" s="391" t="s">
        <v>277</v>
      </c>
      <c r="C35" s="391">
        <v>1</v>
      </c>
      <c r="D35" s="645">
        <v>0</v>
      </c>
      <c r="E35" s="792">
        <f t="shared" si="0"/>
        <v>1</v>
      </c>
      <c r="F35" s="2"/>
    </row>
    <row r="36" spans="1:6" x14ac:dyDescent="0.25">
      <c r="A36" s="937"/>
      <c r="B36" s="392" t="s">
        <v>276</v>
      </c>
      <c r="C36" s="392">
        <v>9</v>
      </c>
      <c r="D36" s="646">
        <v>0</v>
      </c>
      <c r="E36" s="793">
        <f t="shared" si="0"/>
        <v>9</v>
      </c>
      <c r="F36" s="2"/>
    </row>
    <row r="37" spans="1:6" x14ac:dyDescent="0.25">
      <c r="A37" s="937"/>
      <c r="B37" s="642" t="s">
        <v>192</v>
      </c>
      <c r="C37" s="642">
        <v>9</v>
      </c>
      <c r="D37" s="648">
        <v>0</v>
      </c>
      <c r="E37" s="797">
        <f t="shared" si="0"/>
        <v>9</v>
      </c>
      <c r="F37" s="2"/>
    </row>
    <row r="38" spans="1:6" x14ac:dyDescent="0.25">
      <c r="A38" s="934" t="s">
        <v>295</v>
      </c>
      <c r="B38" s="801">
        <v>2</v>
      </c>
      <c r="C38" s="801">
        <v>0</v>
      </c>
      <c r="D38" s="802">
        <v>1</v>
      </c>
      <c r="E38" s="803">
        <f t="shared" si="0"/>
        <v>1</v>
      </c>
      <c r="F38" s="2"/>
    </row>
    <row r="39" spans="1:6" x14ac:dyDescent="0.25">
      <c r="A39" s="935"/>
      <c r="B39" s="391">
        <v>3</v>
      </c>
      <c r="C39" s="391">
        <v>14</v>
      </c>
      <c r="D39" s="645">
        <v>0</v>
      </c>
      <c r="E39" s="792">
        <f t="shared" si="0"/>
        <v>14</v>
      </c>
      <c r="F39" s="2"/>
    </row>
    <row r="40" spans="1:6" x14ac:dyDescent="0.25">
      <c r="A40" s="935"/>
      <c r="B40" s="392">
        <v>4</v>
      </c>
      <c r="C40" s="392">
        <v>8</v>
      </c>
      <c r="D40" s="646">
        <v>2</v>
      </c>
      <c r="E40" s="793">
        <f t="shared" si="0"/>
        <v>10</v>
      </c>
      <c r="F40" s="2"/>
    </row>
    <row r="41" spans="1:6" x14ac:dyDescent="0.25">
      <c r="A41" s="935"/>
      <c r="B41" s="391">
        <v>5</v>
      </c>
      <c r="C41" s="391">
        <v>7</v>
      </c>
      <c r="D41" s="645">
        <v>1</v>
      </c>
      <c r="E41" s="792">
        <f t="shared" si="0"/>
        <v>8</v>
      </c>
      <c r="F41" s="2"/>
    </row>
    <row r="42" spans="1:6" s="48" customFormat="1" x14ac:dyDescent="0.25">
      <c r="A42" s="935"/>
      <c r="B42" s="640" t="s">
        <v>192</v>
      </c>
      <c r="C42" s="640">
        <v>1</v>
      </c>
      <c r="D42" s="798">
        <v>0</v>
      </c>
      <c r="E42" s="799">
        <f t="shared" si="0"/>
        <v>1</v>
      </c>
      <c r="F42" s="24"/>
    </row>
    <row r="43" spans="1:6" x14ac:dyDescent="0.25">
      <c r="A43" s="931" t="s">
        <v>296</v>
      </c>
      <c r="B43" s="804" t="s">
        <v>156</v>
      </c>
      <c r="C43" s="804">
        <v>1</v>
      </c>
      <c r="D43" s="805">
        <v>1</v>
      </c>
      <c r="E43" s="806">
        <f t="shared" si="0"/>
        <v>2</v>
      </c>
      <c r="F43" s="18"/>
    </row>
    <row r="44" spans="1:6" x14ac:dyDescent="0.25">
      <c r="A44" s="932"/>
      <c r="B44" s="392" t="s">
        <v>157</v>
      </c>
      <c r="C44" s="392">
        <v>15</v>
      </c>
      <c r="D44" s="646">
        <v>1</v>
      </c>
      <c r="E44" s="793">
        <f t="shared" si="0"/>
        <v>16</v>
      </c>
      <c r="F44" s="18"/>
    </row>
    <row r="45" spans="1:6" x14ac:dyDescent="0.25">
      <c r="A45" s="932"/>
      <c r="B45" s="391" t="s">
        <v>158</v>
      </c>
      <c r="C45" s="391">
        <v>14</v>
      </c>
      <c r="D45" s="645">
        <v>1</v>
      </c>
      <c r="E45" s="792">
        <f t="shared" si="0"/>
        <v>15</v>
      </c>
      <c r="F45" s="18"/>
    </row>
    <row r="46" spans="1:6" x14ac:dyDescent="0.25">
      <c r="A46" s="932"/>
      <c r="B46" s="640" t="s">
        <v>159</v>
      </c>
      <c r="C46" s="643">
        <v>3</v>
      </c>
      <c r="D46" s="647">
        <v>0</v>
      </c>
      <c r="E46" s="793">
        <f t="shared" si="0"/>
        <v>3</v>
      </c>
      <c r="F46" s="18"/>
    </row>
    <row r="47" spans="1:6" x14ac:dyDescent="0.25">
      <c r="A47" s="932"/>
      <c r="B47" s="795" t="s">
        <v>192</v>
      </c>
      <c r="C47" s="795">
        <v>1</v>
      </c>
      <c r="D47" s="796">
        <v>0</v>
      </c>
      <c r="E47" s="797">
        <f t="shared" si="0"/>
        <v>1</v>
      </c>
      <c r="F47" s="24"/>
    </row>
    <row r="48" spans="1:6" x14ac:dyDescent="0.25">
      <c r="A48" s="931" t="s">
        <v>105</v>
      </c>
      <c r="B48" s="801">
        <v>2</v>
      </c>
      <c r="C48" s="801">
        <v>0</v>
      </c>
      <c r="D48" s="802">
        <v>1</v>
      </c>
      <c r="E48" s="803">
        <f t="shared" si="0"/>
        <v>1</v>
      </c>
      <c r="F48" s="24"/>
    </row>
    <row r="49" spans="1:6" x14ac:dyDescent="0.25">
      <c r="A49" s="932"/>
      <c r="B49" s="391">
        <v>3</v>
      </c>
      <c r="C49" s="391">
        <v>3</v>
      </c>
      <c r="D49" s="645">
        <v>1</v>
      </c>
      <c r="E49" s="792">
        <f t="shared" si="0"/>
        <v>4</v>
      </c>
      <c r="F49" s="24"/>
    </row>
    <row r="50" spans="1:6" x14ac:dyDescent="0.25">
      <c r="A50" s="932"/>
      <c r="B50" s="392">
        <v>4</v>
      </c>
      <c r="C50" s="392">
        <v>13</v>
      </c>
      <c r="D50" s="646">
        <v>3</v>
      </c>
      <c r="E50" s="793">
        <f t="shared" si="0"/>
        <v>16</v>
      </c>
      <c r="F50" s="24"/>
    </row>
    <row r="51" spans="1:6" s="361" customFormat="1" x14ac:dyDescent="0.25">
      <c r="A51" s="932"/>
      <c r="B51" s="391">
        <v>5</v>
      </c>
      <c r="C51" s="391">
        <v>2</v>
      </c>
      <c r="D51" s="645">
        <v>0</v>
      </c>
      <c r="E51" s="792">
        <f t="shared" si="0"/>
        <v>2</v>
      </c>
      <c r="F51" s="24"/>
    </row>
    <row r="52" spans="1:6" ht="15.75" thickBot="1" x14ac:dyDescent="0.3">
      <c r="A52" s="933"/>
      <c r="B52" s="687" t="s">
        <v>192</v>
      </c>
      <c r="C52" s="687">
        <v>1</v>
      </c>
      <c r="D52" s="688">
        <v>0</v>
      </c>
      <c r="E52" s="794">
        <f t="shared" si="0"/>
        <v>1</v>
      </c>
      <c r="F52" s="24"/>
    </row>
    <row r="53" spans="1:6" ht="16.5" thickTop="1" thickBot="1" x14ac:dyDescent="0.3">
      <c r="A53" s="382" t="s">
        <v>11</v>
      </c>
      <c r="B53" s="393">
        <v>0</v>
      </c>
      <c r="C53" s="405">
        <f>SUM(C3:C52)</f>
        <v>7492</v>
      </c>
      <c r="D53" s="405">
        <f>SUM(D3:D52)</f>
        <v>1195</v>
      </c>
      <c r="E53" s="810">
        <f>SUM(E3:E52)</f>
        <v>8687</v>
      </c>
      <c r="F53" s="18"/>
    </row>
    <row r="54" spans="1:6" x14ac:dyDescent="0.25">
      <c r="B54" s="250"/>
      <c r="C54" s="250"/>
      <c r="D54" s="250"/>
    </row>
    <row r="55" spans="1:6" x14ac:dyDescent="0.25">
      <c r="B55" s="250"/>
      <c r="C55" s="250"/>
      <c r="D55" s="250"/>
    </row>
    <row r="56" spans="1:6" x14ac:dyDescent="0.25">
      <c r="B56" s="250"/>
      <c r="C56" s="250"/>
      <c r="D56" s="250"/>
    </row>
    <row r="57" spans="1:6" x14ac:dyDescent="0.25">
      <c r="B57" s="250"/>
      <c r="C57" s="250"/>
      <c r="D57" s="250"/>
    </row>
  </sheetData>
  <mergeCells count="7">
    <mergeCell ref="A48:A52"/>
    <mergeCell ref="A1:E1"/>
    <mergeCell ref="A3:A15"/>
    <mergeCell ref="A16:A26"/>
    <mergeCell ref="A27:A37"/>
    <mergeCell ref="A38:A42"/>
    <mergeCell ref="A43:A47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62"/>
  <sheetViews>
    <sheetView workbookViewId="0">
      <selection activeCell="P7" sqref="P7"/>
    </sheetView>
  </sheetViews>
  <sheetFormatPr defaultRowHeight="15" x14ac:dyDescent="0.25"/>
  <cols>
    <col min="1" max="1" width="38.5703125" style="369" bestFit="1" customWidth="1"/>
    <col min="2" max="4" width="11.7109375" style="89" customWidth="1"/>
    <col min="5" max="5" width="3" style="89" customWidth="1"/>
    <col min="6" max="6" width="24.5703125" style="369" bestFit="1" customWidth="1"/>
    <col min="7" max="7" width="11.7109375" style="89" customWidth="1"/>
    <col min="8" max="8" width="18.5703125" style="89" customWidth="1"/>
    <col min="9" max="10" width="11.7109375" style="89" customWidth="1"/>
    <col min="11" max="11" width="3" style="89" customWidth="1"/>
    <col min="12" max="12" width="11.7109375" style="89" customWidth="1"/>
    <col min="13" max="14" width="18.5703125" style="89" customWidth="1"/>
    <col min="15" max="15" width="11.28515625" style="89" bestFit="1" customWidth="1"/>
    <col min="16" max="16" width="11.28515625" style="44" bestFit="1" customWidth="1"/>
    <col min="17" max="16384" width="9.140625" style="44"/>
  </cols>
  <sheetData>
    <row r="1" spans="1:16" ht="21.75" thickBot="1" x14ac:dyDescent="0.3">
      <c r="A1" s="941" t="s">
        <v>448</v>
      </c>
      <c r="B1" s="941"/>
      <c r="C1" s="941"/>
      <c r="D1" s="941"/>
      <c r="E1" s="812"/>
      <c r="F1" s="941" t="s">
        <v>449</v>
      </c>
      <c r="G1" s="941"/>
      <c r="H1" s="941"/>
      <c r="I1" s="941"/>
      <c r="J1" s="941"/>
      <c r="L1" s="940" t="s">
        <v>451</v>
      </c>
      <c r="M1" s="940"/>
      <c r="N1" s="940"/>
      <c r="O1" s="940"/>
    </row>
    <row r="2" spans="1:16" x14ac:dyDescent="0.25">
      <c r="A2" s="314" t="s">
        <v>409</v>
      </c>
      <c r="B2" s="398" t="s">
        <v>3</v>
      </c>
      <c r="C2" s="293" t="s">
        <v>10</v>
      </c>
      <c r="D2" s="294" t="s">
        <v>11</v>
      </c>
      <c r="E2" s="247"/>
      <c r="F2" s="697" t="s">
        <v>409</v>
      </c>
      <c r="G2" s="698" t="s">
        <v>278</v>
      </c>
      <c r="H2" s="698" t="s">
        <v>279</v>
      </c>
      <c r="I2" s="698" t="s">
        <v>105</v>
      </c>
      <c r="J2" s="699" t="s">
        <v>11</v>
      </c>
      <c r="L2" s="397"/>
      <c r="M2" s="315" t="s">
        <v>278</v>
      </c>
      <c r="N2" s="315" t="s">
        <v>279</v>
      </c>
      <c r="O2" s="315" t="s">
        <v>105</v>
      </c>
      <c r="P2" s="294" t="s">
        <v>11</v>
      </c>
    </row>
    <row r="3" spans="1:16" x14ac:dyDescent="0.25">
      <c r="A3" s="205" t="s">
        <v>155</v>
      </c>
      <c r="B3" s="86">
        <v>20</v>
      </c>
      <c r="C3" s="86">
        <v>1</v>
      </c>
      <c r="D3" s="279">
        <f>SUM(B3:C3)</f>
        <v>21</v>
      </c>
      <c r="E3" s="72"/>
      <c r="F3" s="205" t="s">
        <v>155</v>
      </c>
      <c r="G3" s="86">
        <v>10</v>
      </c>
      <c r="H3" s="86">
        <v>1</v>
      </c>
      <c r="I3" s="86">
        <v>10</v>
      </c>
      <c r="J3" s="279">
        <f>SUM(G3:I3)</f>
        <v>21</v>
      </c>
      <c r="L3" s="409" t="s">
        <v>3</v>
      </c>
      <c r="M3" s="410">
        <v>37.5</v>
      </c>
      <c r="N3" s="410">
        <v>38</v>
      </c>
      <c r="O3" s="861">
        <v>44.8</v>
      </c>
      <c r="P3" s="407">
        <v>37.700000000000003</v>
      </c>
    </row>
    <row r="4" spans="1:16" ht="15.75" thickBot="1" x14ac:dyDescent="0.3">
      <c r="A4" s="207" t="s">
        <v>156</v>
      </c>
      <c r="B4" s="92">
        <v>151</v>
      </c>
      <c r="C4" s="92">
        <v>22</v>
      </c>
      <c r="D4" s="291">
        <f>SUM(B4:C4)</f>
        <v>173</v>
      </c>
      <c r="E4" s="72"/>
      <c r="F4" s="207" t="s">
        <v>156</v>
      </c>
      <c r="G4" s="92">
        <v>144</v>
      </c>
      <c r="H4" s="92">
        <v>19</v>
      </c>
      <c r="I4" s="92">
        <v>10</v>
      </c>
      <c r="J4" s="641">
        <f t="shared" ref="J4:J15" si="0">SUM(G4:I4)</f>
        <v>173</v>
      </c>
      <c r="L4" s="411" t="s">
        <v>10</v>
      </c>
      <c r="M4" s="412">
        <v>35.5</v>
      </c>
      <c r="N4" s="412">
        <v>36.200000000000003</v>
      </c>
      <c r="O4" s="862">
        <v>42.7</v>
      </c>
      <c r="P4" s="408">
        <v>35.700000000000003</v>
      </c>
    </row>
    <row r="5" spans="1:16" x14ac:dyDescent="0.25">
      <c r="A5" s="205" t="s">
        <v>157</v>
      </c>
      <c r="B5" s="86">
        <v>1217</v>
      </c>
      <c r="C5" s="86">
        <v>168</v>
      </c>
      <c r="D5" s="279">
        <f t="shared" ref="D5:D16" si="1">SUM(B5:C5)</f>
        <v>1385</v>
      </c>
      <c r="E5" s="72"/>
      <c r="F5" s="205" t="s">
        <v>157</v>
      </c>
      <c r="G5" s="86">
        <v>1199</v>
      </c>
      <c r="H5" s="86">
        <v>158</v>
      </c>
      <c r="I5" s="86">
        <v>28</v>
      </c>
      <c r="J5" s="279">
        <f t="shared" si="0"/>
        <v>1385</v>
      </c>
    </row>
    <row r="6" spans="1:16" ht="19.5" thickBot="1" x14ac:dyDescent="0.35">
      <c r="A6" s="207" t="s">
        <v>158</v>
      </c>
      <c r="B6" s="92">
        <v>2528</v>
      </c>
      <c r="C6" s="92">
        <v>489</v>
      </c>
      <c r="D6" s="291">
        <f t="shared" si="1"/>
        <v>3017</v>
      </c>
      <c r="E6" s="72"/>
      <c r="F6" s="207" t="s">
        <v>158</v>
      </c>
      <c r="G6" s="92">
        <v>2554</v>
      </c>
      <c r="H6" s="92">
        <v>434</v>
      </c>
      <c r="I6" s="92">
        <v>42</v>
      </c>
      <c r="J6" s="641">
        <f t="shared" si="0"/>
        <v>3030</v>
      </c>
      <c r="L6" s="940" t="s">
        <v>450</v>
      </c>
      <c r="M6" s="943"/>
      <c r="N6" s="943"/>
      <c r="O6" s="943"/>
    </row>
    <row r="7" spans="1:16" x14ac:dyDescent="0.25">
      <c r="A7" s="205" t="s">
        <v>159</v>
      </c>
      <c r="B7" s="86">
        <v>2047</v>
      </c>
      <c r="C7" s="86">
        <v>273</v>
      </c>
      <c r="D7" s="279">
        <f t="shared" si="1"/>
        <v>2320</v>
      </c>
      <c r="E7" s="72"/>
      <c r="F7" s="205" t="s">
        <v>159</v>
      </c>
      <c r="G7" s="86">
        <v>1940</v>
      </c>
      <c r="H7" s="86">
        <v>366</v>
      </c>
      <c r="I7" s="86">
        <v>14</v>
      </c>
      <c r="J7" s="279">
        <f t="shared" si="0"/>
        <v>2320</v>
      </c>
      <c r="L7" s="397" t="s">
        <v>278</v>
      </c>
      <c r="M7" s="315" t="s">
        <v>279</v>
      </c>
      <c r="N7" s="315" t="s">
        <v>105</v>
      </c>
      <c r="O7" s="294" t="s">
        <v>11</v>
      </c>
    </row>
    <row r="8" spans="1:16" ht="15.75" thickBot="1" x14ac:dyDescent="0.3">
      <c r="A8" s="207" t="s">
        <v>190</v>
      </c>
      <c r="B8" s="92">
        <v>861</v>
      </c>
      <c r="C8" s="92">
        <v>136</v>
      </c>
      <c r="D8" s="291">
        <f t="shared" si="1"/>
        <v>997</v>
      </c>
      <c r="E8" s="72"/>
      <c r="F8" s="694" t="s">
        <v>190</v>
      </c>
      <c r="G8" s="640">
        <v>841</v>
      </c>
      <c r="H8" s="640">
        <v>154</v>
      </c>
      <c r="I8" s="640">
        <v>2</v>
      </c>
      <c r="J8" s="641">
        <f t="shared" si="0"/>
        <v>997</v>
      </c>
      <c r="L8" s="700">
        <v>35.1</v>
      </c>
      <c r="M8" s="701">
        <v>35.9</v>
      </c>
      <c r="N8" s="701">
        <v>41.7</v>
      </c>
      <c r="O8" s="702">
        <v>35.299999999999997</v>
      </c>
    </row>
    <row r="9" spans="1:16" x14ac:dyDescent="0.25">
      <c r="A9" s="205" t="s">
        <v>546</v>
      </c>
      <c r="B9" s="86">
        <v>62</v>
      </c>
      <c r="C9" s="86">
        <v>13</v>
      </c>
      <c r="D9" s="279">
        <f t="shared" si="1"/>
        <v>75</v>
      </c>
      <c r="E9" s="72"/>
      <c r="F9" s="205" t="s">
        <v>546</v>
      </c>
      <c r="G9" s="86">
        <v>3</v>
      </c>
      <c r="H9" s="86">
        <v>0</v>
      </c>
      <c r="I9" s="86">
        <v>0</v>
      </c>
      <c r="J9" s="279">
        <f t="shared" si="0"/>
        <v>3</v>
      </c>
    </row>
    <row r="10" spans="1:16" x14ac:dyDescent="0.25">
      <c r="A10" s="207" t="s">
        <v>533</v>
      </c>
      <c r="B10" s="92">
        <v>84</v>
      </c>
      <c r="C10" s="92">
        <v>14</v>
      </c>
      <c r="D10" s="291">
        <f t="shared" si="1"/>
        <v>98</v>
      </c>
      <c r="E10" s="72"/>
      <c r="F10" s="207" t="s">
        <v>533</v>
      </c>
      <c r="G10" s="92">
        <v>67</v>
      </c>
      <c r="H10" s="92">
        <v>0</v>
      </c>
      <c r="I10" s="92">
        <v>8</v>
      </c>
      <c r="J10" s="641">
        <f t="shared" si="0"/>
        <v>75</v>
      </c>
    </row>
    <row r="11" spans="1:16" x14ac:dyDescent="0.25">
      <c r="A11" s="205" t="s">
        <v>470</v>
      </c>
      <c r="B11" s="86">
        <v>313</v>
      </c>
      <c r="C11" s="86">
        <v>74</v>
      </c>
      <c r="D11" s="279">
        <f t="shared" si="1"/>
        <v>387</v>
      </c>
      <c r="E11" s="72"/>
      <c r="F11" s="205" t="s">
        <v>470</v>
      </c>
      <c r="G11" s="86">
        <v>90</v>
      </c>
      <c r="H11" s="86">
        <v>2</v>
      </c>
      <c r="I11" s="86">
        <v>6</v>
      </c>
      <c r="J11" s="279">
        <f t="shared" si="0"/>
        <v>98</v>
      </c>
    </row>
    <row r="12" spans="1:16" x14ac:dyDescent="0.25">
      <c r="A12" s="207" t="s">
        <v>471</v>
      </c>
      <c r="B12" s="92">
        <v>42</v>
      </c>
      <c r="C12" s="92">
        <v>2</v>
      </c>
      <c r="D12" s="291">
        <f t="shared" si="1"/>
        <v>44</v>
      </c>
      <c r="E12" s="92"/>
      <c r="F12" s="207" t="s">
        <v>471</v>
      </c>
      <c r="G12" s="92">
        <v>332</v>
      </c>
      <c r="H12" s="92">
        <v>53</v>
      </c>
      <c r="I12" s="92">
        <v>2</v>
      </c>
      <c r="J12" s="641">
        <f t="shared" si="0"/>
        <v>387</v>
      </c>
    </row>
    <row r="13" spans="1:16" x14ac:dyDescent="0.25">
      <c r="A13" s="205" t="s">
        <v>276</v>
      </c>
      <c r="B13" s="86">
        <v>8</v>
      </c>
      <c r="C13" s="86">
        <v>0</v>
      </c>
      <c r="D13" s="279">
        <f t="shared" si="1"/>
        <v>8</v>
      </c>
      <c r="F13" s="205" t="s">
        <v>277</v>
      </c>
      <c r="G13" s="86">
        <v>5</v>
      </c>
      <c r="H13" s="86">
        <v>0</v>
      </c>
      <c r="I13" s="86">
        <v>3</v>
      </c>
      <c r="J13" s="279">
        <f t="shared" si="0"/>
        <v>8</v>
      </c>
      <c r="M13" s="362"/>
    </row>
    <row r="14" spans="1:16" x14ac:dyDescent="0.25">
      <c r="A14" s="207" t="s">
        <v>277</v>
      </c>
      <c r="B14" s="92">
        <v>146</v>
      </c>
      <c r="C14" s="92">
        <v>0</v>
      </c>
      <c r="D14" s="291">
        <f t="shared" si="1"/>
        <v>146</v>
      </c>
      <c r="E14" s="72"/>
      <c r="F14" s="694" t="s">
        <v>276</v>
      </c>
      <c r="G14" s="640">
        <v>37</v>
      </c>
      <c r="H14" s="640">
        <v>4</v>
      </c>
      <c r="I14" s="640">
        <v>3</v>
      </c>
      <c r="J14" s="641">
        <f t="shared" si="0"/>
        <v>44</v>
      </c>
    </row>
    <row r="15" spans="1:16" ht="15.75" thickBot="1" x14ac:dyDescent="0.3">
      <c r="A15" s="205" t="s">
        <v>192</v>
      </c>
      <c r="B15" s="86">
        <v>10</v>
      </c>
      <c r="C15" s="86">
        <v>3</v>
      </c>
      <c r="D15" s="279">
        <f t="shared" si="1"/>
        <v>13</v>
      </c>
      <c r="E15" s="72"/>
      <c r="F15" s="205" t="s">
        <v>192</v>
      </c>
      <c r="G15" s="86">
        <v>128</v>
      </c>
      <c r="H15" s="86">
        <v>0</v>
      </c>
      <c r="I15" s="86">
        <v>18</v>
      </c>
      <c r="J15" s="279">
        <f t="shared" si="0"/>
        <v>146</v>
      </c>
    </row>
    <row r="16" spans="1:16" ht="16.5" thickTop="1" thickBot="1" x14ac:dyDescent="0.3">
      <c r="A16" s="207" t="s">
        <v>105</v>
      </c>
      <c r="B16" s="92">
        <v>3</v>
      </c>
      <c r="C16" s="92">
        <v>0</v>
      </c>
      <c r="D16" s="291">
        <f t="shared" si="1"/>
        <v>3</v>
      </c>
      <c r="E16" s="72"/>
      <c r="F16" s="382" t="s">
        <v>11</v>
      </c>
      <c r="G16" s="405">
        <f>SUM(G3:G15)</f>
        <v>7350</v>
      </c>
      <c r="H16" s="405">
        <f t="shared" ref="H16:J16" si="2">SUM(H3:H15)</f>
        <v>1191</v>
      </c>
      <c r="I16" s="405">
        <f t="shared" si="2"/>
        <v>146</v>
      </c>
      <c r="J16" s="406">
        <f t="shared" si="2"/>
        <v>8687</v>
      </c>
    </row>
    <row r="17" spans="1:16" ht="16.5" thickTop="1" thickBot="1" x14ac:dyDescent="0.3">
      <c r="A17" s="382" t="s">
        <v>11</v>
      </c>
      <c r="B17" s="405">
        <f>SUM(B3:B16)</f>
        <v>7492</v>
      </c>
      <c r="C17" s="405">
        <f t="shared" ref="C17:D17" si="3">SUM(C3:C16)</f>
        <v>1195</v>
      </c>
      <c r="D17" s="406">
        <f t="shared" si="3"/>
        <v>8687</v>
      </c>
      <c r="E17" s="72"/>
      <c r="F17" s="360"/>
      <c r="G17" s="92"/>
      <c r="H17" s="92"/>
      <c r="I17" s="92"/>
      <c r="J17" s="92"/>
    </row>
    <row r="18" spans="1:16" ht="15.75" thickBot="1" x14ac:dyDescent="0.3">
      <c r="A18" s="689"/>
      <c r="B18" s="690"/>
      <c r="C18" s="690"/>
      <c r="D18" s="690"/>
      <c r="E18" s="92"/>
      <c r="F18" s="938" t="s">
        <v>44</v>
      </c>
      <c r="G18" s="938"/>
      <c r="H18" s="938"/>
      <c r="I18" s="938"/>
      <c r="J18" s="938"/>
    </row>
    <row r="19" spans="1:16" ht="15.75" thickBot="1" x14ac:dyDescent="0.3">
      <c r="A19" s="939" t="s">
        <v>44</v>
      </c>
      <c r="B19" s="939"/>
      <c r="C19" s="939"/>
      <c r="D19" s="939"/>
      <c r="F19" s="693" t="s">
        <v>13</v>
      </c>
      <c r="G19" s="113">
        <v>3619</v>
      </c>
      <c r="H19" s="113">
        <v>532</v>
      </c>
      <c r="I19" s="113">
        <v>70</v>
      </c>
      <c r="J19" s="692">
        <f>SUM(G19:I19)</f>
        <v>4221</v>
      </c>
    </row>
    <row r="20" spans="1:16" x14ac:dyDescent="0.25">
      <c r="A20" s="693" t="s">
        <v>13</v>
      </c>
      <c r="B20" s="113">
        <v>3566</v>
      </c>
      <c r="C20" s="113">
        <v>655</v>
      </c>
      <c r="D20" s="692">
        <f>SUM(B20:C20)</f>
        <v>4221</v>
      </c>
      <c r="E20" s="72"/>
      <c r="F20" s="207" t="s">
        <v>189</v>
      </c>
      <c r="G20" s="92">
        <v>2297</v>
      </c>
      <c r="H20" s="92">
        <v>334</v>
      </c>
      <c r="I20" s="92">
        <v>41</v>
      </c>
      <c r="J20" s="641">
        <f t="shared" ref="J20:J23" si="4">SUM(G20:I20)</f>
        <v>2672</v>
      </c>
    </row>
    <row r="21" spans="1:16" x14ac:dyDescent="0.25">
      <c r="A21" s="207" t="s">
        <v>189</v>
      </c>
      <c r="B21" s="92">
        <v>2323</v>
      </c>
      <c r="C21" s="92">
        <v>349</v>
      </c>
      <c r="D21" s="291">
        <f>SUM(B21:C21)</f>
        <v>2672</v>
      </c>
      <c r="E21" s="72"/>
      <c r="F21" s="205" t="s">
        <v>15</v>
      </c>
      <c r="G21" s="86">
        <v>1117</v>
      </c>
      <c r="H21" s="86">
        <v>260</v>
      </c>
      <c r="I21" s="86">
        <v>30</v>
      </c>
      <c r="J21" s="279">
        <f t="shared" si="4"/>
        <v>1407</v>
      </c>
    </row>
    <row r="22" spans="1:16" x14ac:dyDescent="0.25">
      <c r="A22" s="205" t="s">
        <v>15</v>
      </c>
      <c r="B22" s="86">
        <v>1274</v>
      </c>
      <c r="C22" s="86">
        <v>133</v>
      </c>
      <c r="D22" s="279">
        <f t="shared" ref="D22:D24" si="5">SUM(B22:C22)</f>
        <v>1407</v>
      </c>
      <c r="E22" s="72"/>
      <c r="F22" s="207" t="s">
        <v>16</v>
      </c>
      <c r="G22" s="92">
        <v>254</v>
      </c>
      <c r="H22" s="92">
        <v>61</v>
      </c>
      <c r="I22" s="92">
        <v>4</v>
      </c>
      <c r="J22" s="641">
        <f t="shared" si="4"/>
        <v>319</v>
      </c>
    </row>
    <row r="23" spans="1:16" ht="15.75" thickBot="1" x14ac:dyDescent="0.3">
      <c r="A23" s="207" t="s">
        <v>16</v>
      </c>
      <c r="B23" s="92">
        <v>268</v>
      </c>
      <c r="C23" s="92">
        <v>51</v>
      </c>
      <c r="D23" s="291">
        <f t="shared" si="5"/>
        <v>319</v>
      </c>
      <c r="E23" s="72"/>
      <c r="F23" s="205" t="s">
        <v>17</v>
      </c>
      <c r="G23" s="86">
        <v>63</v>
      </c>
      <c r="H23" s="86">
        <v>4</v>
      </c>
      <c r="I23" s="86">
        <v>1</v>
      </c>
      <c r="J23" s="811">
        <f t="shared" si="4"/>
        <v>68</v>
      </c>
    </row>
    <row r="24" spans="1:16" ht="16.5" thickTop="1" thickBot="1" x14ac:dyDescent="0.3">
      <c r="A24" s="205" t="s">
        <v>17</v>
      </c>
      <c r="B24" s="86">
        <v>61</v>
      </c>
      <c r="C24" s="86">
        <v>7</v>
      </c>
      <c r="D24" s="811">
        <f t="shared" si="5"/>
        <v>68</v>
      </c>
      <c r="E24" s="92"/>
      <c r="F24" s="382" t="s">
        <v>11</v>
      </c>
      <c r="G24" s="405">
        <f>SUM(G19:G23)</f>
        <v>7350</v>
      </c>
      <c r="H24" s="405">
        <f t="shared" ref="H24:J24" si="6">SUM(H19:H23)</f>
        <v>1191</v>
      </c>
      <c r="I24" s="405">
        <f t="shared" si="6"/>
        <v>146</v>
      </c>
      <c r="J24" s="406">
        <f t="shared" si="6"/>
        <v>8687</v>
      </c>
    </row>
    <row r="25" spans="1:16" ht="16.5" thickTop="1" thickBot="1" x14ac:dyDescent="0.3">
      <c r="A25" s="382" t="s">
        <v>11</v>
      </c>
      <c r="B25" s="405">
        <f>SUM(B20:B24)</f>
        <v>7492</v>
      </c>
      <c r="C25" s="405">
        <f t="shared" ref="C25:D25" si="7">SUM(C20:C24)</f>
        <v>1195</v>
      </c>
      <c r="D25" s="406">
        <f t="shared" si="7"/>
        <v>8687</v>
      </c>
      <c r="E25" s="90"/>
      <c r="F25" s="695"/>
      <c r="G25" s="640"/>
      <c r="H25" s="640"/>
      <c r="I25" s="640"/>
      <c r="J25" s="640"/>
    </row>
    <row r="26" spans="1:16" ht="15.75" thickBot="1" x14ac:dyDescent="0.3">
      <c r="A26" s="689"/>
      <c r="B26" s="690"/>
      <c r="C26" s="690"/>
      <c r="D26" s="690"/>
      <c r="E26" s="92"/>
      <c r="F26" s="942" t="s">
        <v>444</v>
      </c>
      <c r="G26" s="942"/>
      <c r="H26" s="942"/>
      <c r="I26" s="942"/>
      <c r="J26" s="942"/>
    </row>
    <row r="27" spans="1:16" ht="15.75" thickBot="1" x14ac:dyDescent="0.3">
      <c r="A27" s="892" t="s">
        <v>297</v>
      </c>
      <c r="B27" s="892"/>
      <c r="C27" s="892"/>
      <c r="D27" s="892"/>
      <c r="E27" s="92"/>
      <c r="F27" s="693" t="s">
        <v>439</v>
      </c>
      <c r="G27" s="113">
        <v>6</v>
      </c>
      <c r="H27" s="113">
        <v>0</v>
      </c>
      <c r="I27" s="113">
        <v>2</v>
      </c>
      <c r="J27" s="692">
        <f>SUM(G27:I27)</f>
        <v>8</v>
      </c>
    </row>
    <row r="28" spans="1:16" x14ac:dyDescent="0.25">
      <c r="A28" s="693" t="s">
        <v>173</v>
      </c>
      <c r="B28" s="113">
        <v>4475</v>
      </c>
      <c r="C28" s="113">
        <v>775</v>
      </c>
      <c r="D28" s="692">
        <f>SUM(B28:C28)</f>
        <v>5250</v>
      </c>
      <c r="E28" s="92"/>
      <c r="F28" s="207" t="s">
        <v>440</v>
      </c>
      <c r="G28" s="92">
        <v>16</v>
      </c>
      <c r="H28" s="92">
        <v>0</v>
      </c>
      <c r="I28" s="92">
        <v>2</v>
      </c>
      <c r="J28" s="641">
        <f t="shared" ref="J28:J31" si="8">SUM(G28:I28)</f>
        <v>18</v>
      </c>
      <c r="P28" s="43"/>
    </row>
    <row r="29" spans="1:16" x14ac:dyDescent="0.25">
      <c r="A29" s="207" t="s">
        <v>445</v>
      </c>
      <c r="B29" s="92">
        <v>2118</v>
      </c>
      <c r="C29" s="92">
        <v>300</v>
      </c>
      <c r="D29" s="291">
        <f>SUM(B29:C29)</f>
        <v>2418</v>
      </c>
      <c r="E29" s="92"/>
      <c r="F29" s="205" t="s">
        <v>441</v>
      </c>
      <c r="G29" s="86">
        <v>39</v>
      </c>
      <c r="H29" s="86">
        <v>17</v>
      </c>
      <c r="I29" s="86">
        <v>9</v>
      </c>
      <c r="J29" s="279">
        <f t="shared" si="8"/>
        <v>65</v>
      </c>
      <c r="P29" s="37"/>
    </row>
    <row r="30" spans="1:16" x14ac:dyDescent="0.25">
      <c r="A30" s="205" t="s">
        <v>472</v>
      </c>
      <c r="B30" s="86">
        <v>816</v>
      </c>
      <c r="C30" s="86">
        <v>108</v>
      </c>
      <c r="D30" s="279">
        <f t="shared" ref="D30:D39" si="9">SUM(B30:C30)</f>
        <v>924</v>
      </c>
      <c r="E30" s="92"/>
      <c r="F30" s="207" t="s">
        <v>442</v>
      </c>
      <c r="G30" s="92">
        <v>7289</v>
      </c>
      <c r="H30" s="92">
        <v>1163</v>
      </c>
      <c r="I30" s="92">
        <v>131</v>
      </c>
      <c r="J30" s="641">
        <f t="shared" si="8"/>
        <v>8583</v>
      </c>
    </row>
    <row r="31" spans="1:16" ht="15.75" thickBot="1" x14ac:dyDescent="0.3">
      <c r="A31" s="207" t="s">
        <v>473</v>
      </c>
      <c r="B31" s="92">
        <v>10</v>
      </c>
      <c r="C31" s="92">
        <v>2</v>
      </c>
      <c r="D31" s="291">
        <f t="shared" si="9"/>
        <v>12</v>
      </c>
      <c r="E31" s="92"/>
      <c r="F31" s="205" t="s">
        <v>443</v>
      </c>
      <c r="G31" s="403">
        <v>0</v>
      </c>
      <c r="H31" s="86">
        <v>11</v>
      </c>
      <c r="I31" s="86">
        <v>2</v>
      </c>
      <c r="J31" s="811">
        <f t="shared" si="8"/>
        <v>13</v>
      </c>
    </row>
    <row r="32" spans="1:16" ht="16.5" thickTop="1" thickBot="1" x14ac:dyDescent="0.3">
      <c r="A32" s="205" t="s">
        <v>175</v>
      </c>
      <c r="B32" s="86">
        <v>0</v>
      </c>
      <c r="C32" s="86">
        <v>1</v>
      </c>
      <c r="D32" s="279">
        <f t="shared" si="9"/>
        <v>1</v>
      </c>
      <c r="E32" s="92"/>
      <c r="F32" s="382" t="s">
        <v>11</v>
      </c>
      <c r="G32" s="405">
        <f>SUM(G27:G31)</f>
        <v>7350</v>
      </c>
      <c r="H32" s="405">
        <f t="shared" ref="H32:J32" si="10">SUM(H27:H31)</f>
        <v>1191</v>
      </c>
      <c r="I32" s="405">
        <f t="shared" si="10"/>
        <v>146</v>
      </c>
      <c r="J32" s="406">
        <f t="shared" si="10"/>
        <v>8687</v>
      </c>
    </row>
    <row r="33" spans="1:16" x14ac:dyDescent="0.25">
      <c r="A33" s="207" t="s">
        <v>446</v>
      </c>
      <c r="B33" s="92">
        <v>7</v>
      </c>
      <c r="C33" s="92">
        <v>0</v>
      </c>
      <c r="D33" s="291">
        <f t="shared" si="9"/>
        <v>7</v>
      </c>
      <c r="E33" s="92"/>
      <c r="F33" s="695"/>
      <c r="G33" s="690"/>
      <c r="H33" s="640"/>
      <c r="I33" s="640"/>
      <c r="J33" s="640"/>
    </row>
    <row r="34" spans="1:16" ht="15.75" thickBot="1" x14ac:dyDescent="0.3">
      <c r="A34" s="205" t="s">
        <v>474</v>
      </c>
      <c r="B34" s="86">
        <v>24</v>
      </c>
      <c r="C34" s="86">
        <v>1</v>
      </c>
      <c r="D34" s="279">
        <f t="shared" si="9"/>
        <v>25</v>
      </c>
      <c r="E34" s="92"/>
      <c r="F34" s="892" t="s">
        <v>297</v>
      </c>
      <c r="G34" s="892"/>
      <c r="H34" s="892"/>
      <c r="I34" s="892"/>
      <c r="J34" s="892"/>
    </row>
    <row r="35" spans="1:16" x14ac:dyDescent="0.25">
      <c r="A35" s="207" t="s">
        <v>475</v>
      </c>
      <c r="B35" s="92">
        <v>23</v>
      </c>
      <c r="C35" s="92">
        <v>4</v>
      </c>
      <c r="D35" s="291">
        <f t="shared" si="9"/>
        <v>27</v>
      </c>
      <c r="E35" s="92"/>
      <c r="F35" s="693" t="s">
        <v>447</v>
      </c>
      <c r="G35" s="113">
        <v>5851</v>
      </c>
      <c r="H35" s="113">
        <v>182</v>
      </c>
      <c r="I35" s="113">
        <v>141</v>
      </c>
      <c r="J35" s="692">
        <f>SUM(G35:I35)</f>
        <v>6174</v>
      </c>
      <c r="K35" s="640"/>
      <c r="P35" s="89"/>
    </row>
    <row r="36" spans="1:16" x14ac:dyDescent="0.25">
      <c r="A36" s="205" t="s">
        <v>178</v>
      </c>
      <c r="B36" s="86">
        <v>10</v>
      </c>
      <c r="C36" s="86">
        <v>3</v>
      </c>
      <c r="D36" s="279">
        <f t="shared" si="9"/>
        <v>13</v>
      </c>
      <c r="E36" s="92"/>
      <c r="F36" s="207" t="s">
        <v>174</v>
      </c>
      <c r="G36" s="92">
        <v>1419</v>
      </c>
      <c r="H36" s="92">
        <v>997</v>
      </c>
      <c r="I36" s="92">
        <v>2</v>
      </c>
      <c r="J36" s="291">
        <f>SUM(G36:I36)</f>
        <v>2418</v>
      </c>
    </row>
    <row r="37" spans="1:16" ht="15.75" thickBot="1" x14ac:dyDescent="0.3">
      <c r="A37" s="207" t="s">
        <v>476</v>
      </c>
      <c r="B37" s="92">
        <v>4</v>
      </c>
      <c r="C37" s="92">
        <v>1</v>
      </c>
      <c r="D37" s="291">
        <f t="shared" si="9"/>
        <v>5</v>
      </c>
      <c r="F37" s="205" t="s">
        <v>105</v>
      </c>
      <c r="G37" s="86">
        <v>80</v>
      </c>
      <c r="H37" s="86">
        <v>12</v>
      </c>
      <c r="I37" s="86">
        <v>3</v>
      </c>
      <c r="J37" s="279">
        <f>SUM(G37:I37)</f>
        <v>95</v>
      </c>
    </row>
    <row r="38" spans="1:16" ht="16.5" thickTop="1" thickBot="1" x14ac:dyDescent="0.3">
      <c r="A38" s="205" t="s">
        <v>179</v>
      </c>
      <c r="B38" s="86">
        <v>4</v>
      </c>
      <c r="C38" s="86">
        <v>0</v>
      </c>
      <c r="D38" s="279">
        <f>SUM(B38:C38)</f>
        <v>4</v>
      </c>
      <c r="E38" s="92"/>
      <c r="F38" s="382" t="s">
        <v>11</v>
      </c>
      <c r="G38" s="405">
        <f>SUM(G35:G37)</f>
        <v>7350</v>
      </c>
      <c r="H38" s="405">
        <f t="shared" ref="H38:J38" si="11">SUM(H35:H37)</f>
        <v>1191</v>
      </c>
      <c r="I38" s="405">
        <f t="shared" si="11"/>
        <v>146</v>
      </c>
      <c r="J38" s="406">
        <f t="shared" si="11"/>
        <v>8687</v>
      </c>
    </row>
    <row r="39" spans="1:16" ht="15.75" thickBot="1" x14ac:dyDescent="0.3">
      <c r="A39" s="207" t="s">
        <v>561</v>
      </c>
      <c r="B39" s="92">
        <v>1</v>
      </c>
      <c r="C39" s="92">
        <v>0</v>
      </c>
      <c r="D39" s="291">
        <f t="shared" si="9"/>
        <v>1</v>
      </c>
      <c r="E39" s="92"/>
      <c r="F39" s="695"/>
      <c r="G39" s="640"/>
      <c r="H39" s="640"/>
      <c r="I39" s="640"/>
      <c r="J39" s="640"/>
    </row>
    <row r="40" spans="1:16" ht="16.5" thickTop="1" thickBot="1" x14ac:dyDescent="0.3">
      <c r="A40" s="382" t="s">
        <v>11</v>
      </c>
      <c r="B40" s="405">
        <f>SUM(B28:B39)</f>
        <v>7492</v>
      </c>
      <c r="C40" s="405">
        <f>SUM(C28:C39)</f>
        <v>1195</v>
      </c>
      <c r="D40" s="406">
        <f>SUM(D28:D39)</f>
        <v>8687</v>
      </c>
      <c r="E40" s="92"/>
      <c r="F40" s="892" t="s">
        <v>185</v>
      </c>
      <c r="G40" s="892"/>
      <c r="H40" s="892"/>
      <c r="I40" s="892"/>
      <c r="J40" s="892"/>
    </row>
    <row r="41" spans="1:16" x14ac:dyDescent="0.25">
      <c r="A41" s="689"/>
      <c r="B41" s="690"/>
      <c r="C41" s="690"/>
      <c r="D41" s="690"/>
      <c r="E41" s="92"/>
      <c r="F41" s="693" t="s">
        <v>186</v>
      </c>
      <c r="G41" s="113">
        <v>6</v>
      </c>
      <c r="H41" s="696">
        <v>0</v>
      </c>
      <c r="I41" s="113">
        <v>3</v>
      </c>
      <c r="J41" s="692">
        <f>SUM(G41:I41)</f>
        <v>9</v>
      </c>
    </row>
    <row r="42" spans="1:16" ht="15.75" thickBot="1" x14ac:dyDescent="0.3">
      <c r="A42" s="938" t="s">
        <v>274</v>
      </c>
      <c r="B42" s="938"/>
      <c r="C42" s="938"/>
      <c r="D42" s="938"/>
      <c r="E42" s="369"/>
      <c r="F42" s="207" t="s">
        <v>166</v>
      </c>
      <c r="G42" s="92">
        <v>693</v>
      </c>
      <c r="H42" s="92">
        <v>77</v>
      </c>
      <c r="I42" s="92">
        <v>15</v>
      </c>
      <c r="J42" s="641">
        <f t="shared" ref="J42:J49" si="12">SUM(G42:I42)</f>
        <v>785</v>
      </c>
      <c r="O42" s="44"/>
    </row>
    <row r="43" spans="1:16" x14ac:dyDescent="0.25">
      <c r="A43" s="691" t="s">
        <v>278</v>
      </c>
      <c r="B43" s="113">
        <v>6326</v>
      </c>
      <c r="C43" s="113">
        <v>1024</v>
      </c>
      <c r="D43" s="692">
        <f>SUM(B43:C43)</f>
        <v>7350</v>
      </c>
      <c r="F43" s="205" t="s">
        <v>167</v>
      </c>
      <c r="G43" s="86">
        <v>1489</v>
      </c>
      <c r="H43" s="86">
        <v>253</v>
      </c>
      <c r="I43" s="86">
        <v>19</v>
      </c>
      <c r="J43" s="279">
        <f t="shared" si="12"/>
        <v>1761</v>
      </c>
    </row>
    <row r="44" spans="1:16" x14ac:dyDescent="0.25">
      <c r="A44" s="378" t="s">
        <v>279</v>
      </c>
      <c r="B44" s="92">
        <v>1035</v>
      </c>
      <c r="C44" s="92">
        <v>156</v>
      </c>
      <c r="D44" s="641">
        <f t="shared" ref="D44:D45" si="13">SUM(B44:C44)</f>
        <v>1191</v>
      </c>
      <c r="F44" s="207" t="s">
        <v>168</v>
      </c>
      <c r="G44" s="92">
        <v>1410</v>
      </c>
      <c r="H44" s="92">
        <v>221</v>
      </c>
      <c r="I44" s="92">
        <v>14</v>
      </c>
      <c r="J44" s="641">
        <f t="shared" si="12"/>
        <v>1645</v>
      </c>
    </row>
    <row r="45" spans="1:16" ht="15.75" thickBot="1" x14ac:dyDescent="0.3">
      <c r="A45" s="379" t="s">
        <v>105</v>
      </c>
      <c r="B45" s="404">
        <v>131</v>
      </c>
      <c r="C45" s="404">
        <v>15</v>
      </c>
      <c r="D45" s="811">
        <f t="shared" si="13"/>
        <v>146</v>
      </c>
      <c r="F45" s="205" t="s">
        <v>169</v>
      </c>
      <c r="G45" s="86">
        <v>1278</v>
      </c>
      <c r="H45" s="86">
        <v>200</v>
      </c>
      <c r="I45" s="86">
        <v>16</v>
      </c>
      <c r="J45" s="279">
        <f t="shared" si="12"/>
        <v>1494</v>
      </c>
    </row>
    <row r="46" spans="1:16" ht="16.5" thickTop="1" thickBot="1" x14ac:dyDescent="0.3">
      <c r="A46" s="382" t="s">
        <v>11</v>
      </c>
      <c r="B46" s="405">
        <f>SUM(B43:B45)</f>
        <v>7492</v>
      </c>
      <c r="C46" s="405">
        <f t="shared" ref="C46:D46" si="14">SUM(C43:C45)</f>
        <v>1195</v>
      </c>
      <c r="D46" s="406">
        <f t="shared" si="14"/>
        <v>8687</v>
      </c>
      <c r="F46" s="207" t="s">
        <v>6</v>
      </c>
      <c r="G46" s="92">
        <v>1428</v>
      </c>
      <c r="H46" s="92">
        <v>249</v>
      </c>
      <c r="I46" s="92">
        <v>25</v>
      </c>
      <c r="J46" s="641">
        <f t="shared" si="12"/>
        <v>1702</v>
      </c>
    </row>
    <row r="47" spans="1:16" x14ac:dyDescent="0.25">
      <c r="F47" s="205" t="s">
        <v>7</v>
      </c>
      <c r="G47" s="86">
        <v>809</v>
      </c>
      <c r="H47" s="86">
        <v>170</v>
      </c>
      <c r="I47" s="86">
        <v>25</v>
      </c>
      <c r="J47" s="279">
        <f t="shared" si="12"/>
        <v>1004</v>
      </c>
    </row>
    <row r="48" spans="1:16" x14ac:dyDescent="0.25">
      <c r="E48" s="90"/>
      <c r="F48" s="207" t="s">
        <v>187</v>
      </c>
      <c r="G48" s="92">
        <v>202</v>
      </c>
      <c r="H48" s="92">
        <v>17</v>
      </c>
      <c r="I48" s="92">
        <v>13</v>
      </c>
      <c r="J48" s="641">
        <f t="shared" si="12"/>
        <v>232</v>
      </c>
    </row>
    <row r="49" spans="1:10" ht="15.75" thickBot="1" x14ac:dyDescent="0.3">
      <c r="E49" s="400"/>
      <c r="F49" s="205" t="s">
        <v>188</v>
      </c>
      <c r="G49" s="86">
        <v>35</v>
      </c>
      <c r="H49" s="86">
        <v>4</v>
      </c>
      <c r="I49" s="86">
        <v>16</v>
      </c>
      <c r="J49" s="811">
        <f t="shared" si="12"/>
        <v>55</v>
      </c>
    </row>
    <row r="50" spans="1:10" ht="16.5" thickTop="1" thickBot="1" x14ac:dyDescent="0.3">
      <c r="E50" s="400"/>
      <c r="F50" s="382" t="s">
        <v>11</v>
      </c>
      <c r="G50" s="405">
        <f>SUM(G41:G49)</f>
        <v>7350</v>
      </c>
      <c r="H50" s="405">
        <f t="shared" ref="H50:J50" si="15">SUM(H41:H49)</f>
        <v>1191</v>
      </c>
      <c r="I50" s="405">
        <f t="shared" si="15"/>
        <v>146</v>
      </c>
      <c r="J50" s="406">
        <f t="shared" si="15"/>
        <v>8687</v>
      </c>
    </row>
    <row r="51" spans="1:10" x14ac:dyDescent="0.25">
      <c r="E51" s="400"/>
    </row>
    <row r="52" spans="1:10" x14ac:dyDescent="0.25">
      <c r="F52" s="401"/>
    </row>
    <row r="53" spans="1:10" x14ac:dyDescent="0.25">
      <c r="F53" s="89"/>
    </row>
    <row r="58" spans="1:10" x14ac:dyDescent="0.25">
      <c r="B58" s="399"/>
    </row>
    <row r="59" spans="1:10" x14ac:dyDescent="0.25">
      <c r="A59" s="45"/>
      <c r="B59" s="90"/>
      <c r="C59" s="90"/>
      <c r="D59" s="90"/>
      <c r="F59" s="45"/>
    </row>
    <row r="60" spans="1:10" x14ac:dyDescent="0.25">
      <c r="A60" s="359"/>
      <c r="B60" s="400"/>
      <c r="C60" s="400"/>
      <c r="D60" s="400"/>
      <c r="F60" s="402"/>
    </row>
    <row r="61" spans="1:10" x14ac:dyDescent="0.25">
      <c r="A61" s="359"/>
      <c r="B61" s="400"/>
      <c r="C61" s="400"/>
      <c r="D61" s="400"/>
      <c r="F61" s="402"/>
    </row>
    <row r="62" spans="1:10" x14ac:dyDescent="0.25">
      <c r="A62" s="359"/>
      <c r="B62" s="400"/>
      <c r="C62" s="400"/>
      <c r="D62" s="400"/>
      <c r="F62" s="402"/>
    </row>
  </sheetData>
  <mergeCells count="11">
    <mergeCell ref="A42:D42"/>
    <mergeCell ref="A27:D27"/>
    <mergeCell ref="A19:D19"/>
    <mergeCell ref="L1:O1"/>
    <mergeCell ref="F1:J1"/>
    <mergeCell ref="F40:J40"/>
    <mergeCell ref="F34:J34"/>
    <mergeCell ref="F26:J26"/>
    <mergeCell ref="F18:J18"/>
    <mergeCell ref="A1:D1"/>
    <mergeCell ref="L6:O6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2"/>
  <sheetViews>
    <sheetView workbookViewId="0">
      <selection activeCell="T23" sqref="T23"/>
    </sheetView>
  </sheetViews>
  <sheetFormatPr defaultRowHeight="15" x14ac:dyDescent="0.25"/>
  <cols>
    <col min="1" max="1" width="28.7109375" style="2" bestFit="1" customWidth="1"/>
    <col min="2" max="2" width="9.7109375" style="2" bestFit="1" customWidth="1"/>
    <col min="3" max="3" width="14.85546875" style="2" bestFit="1" customWidth="1"/>
    <col min="4" max="4" width="16.28515625" style="2" bestFit="1" customWidth="1"/>
    <col min="5" max="5" width="15.85546875" style="2" bestFit="1" customWidth="1"/>
    <col min="6" max="6" width="14.85546875" style="2" bestFit="1" customWidth="1"/>
    <col min="7" max="7" width="14.85546875" style="361" customWidth="1"/>
    <col min="8" max="8" width="5.28515625" style="361" customWidth="1"/>
    <col min="9" max="9" width="28.7109375" style="361" bestFit="1" customWidth="1"/>
    <col min="10" max="16" width="8.7109375" style="89" customWidth="1"/>
    <col min="17" max="17" width="11.28515625" style="89" customWidth="1"/>
    <col min="18" max="18" width="12.140625" style="2" bestFit="1" customWidth="1"/>
    <col min="19" max="19" width="3" style="2" customWidth="1"/>
    <col min="20" max="20" width="18.140625" style="2" bestFit="1" customWidth="1"/>
    <col min="21" max="22" width="9.140625" style="2"/>
    <col min="23" max="23" width="10.85546875" style="2" customWidth="1"/>
    <col min="24" max="16384" width="9.140625" style="2"/>
  </cols>
  <sheetData>
    <row r="1" spans="1:24" ht="15.75" thickBot="1" x14ac:dyDescent="0.3">
      <c r="A1" s="938" t="s">
        <v>381</v>
      </c>
      <c r="B1" s="938"/>
      <c r="C1" s="938"/>
      <c r="D1" s="938"/>
      <c r="E1" s="938"/>
      <c r="F1" s="938"/>
      <c r="G1" s="745"/>
      <c r="H1" s="62"/>
      <c r="I1" s="939" t="s">
        <v>382</v>
      </c>
      <c r="J1" s="939"/>
      <c r="K1" s="939"/>
      <c r="L1" s="939"/>
      <c r="M1" s="939"/>
      <c r="N1" s="939"/>
      <c r="O1" s="939"/>
      <c r="P1" s="939"/>
      <c r="Q1" s="939"/>
      <c r="R1" s="62"/>
      <c r="T1" s="939" t="s">
        <v>44</v>
      </c>
      <c r="U1" s="939"/>
      <c r="V1" s="939"/>
      <c r="W1" s="939"/>
    </row>
    <row r="2" spans="1:24" x14ac:dyDescent="0.25">
      <c r="A2" s="346"/>
      <c r="B2" s="381" t="s">
        <v>13</v>
      </c>
      <c r="C2" s="381" t="s">
        <v>189</v>
      </c>
      <c r="D2" s="381" t="s">
        <v>15</v>
      </c>
      <c r="E2" s="381" t="s">
        <v>16</v>
      </c>
      <c r="F2" s="381" t="s">
        <v>477</v>
      </c>
      <c r="G2" s="374" t="s">
        <v>11</v>
      </c>
      <c r="H2" s="18"/>
      <c r="I2" s="346"/>
      <c r="J2" s="321" t="s">
        <v>525</v>
      </c>
      <c r="K2" s="321" t="s">
        <v>304</v>
      </c>
      <c r="L2" s="321" t="s">
        <v>5</v>
      </c>
      <c r="M2" s="321" t="s">
        <v>6</v>
      </c>
      <c r="N2" s="321" t="s">
        <v>7</v>
      </c>
      <c r="O2" s="321" t="s">
        <v>187</v>
      </c>
      <c r="P2" s="321" t="s">
        <v>188</v>
      </c>
      <c r="Q2" s="374" t="s">
        <v>11</v>
      </c>
      <c r="R2" s="421" t="s">
        <v>538</v>
      </c>
      <c r="T2" s="232"/>
      <c r="U2" s="414" t="s">
        <v>3</v>
      </c>
      <c r="V2" s="415" t="s">
        <v>10</v>
      </c>
      <c r="W2" s="416" t="s">
        <v>11</v>
      </c>
    </row>
    <row r="3" spans="1:24" x14ac:dyDescent="0.25">
      <c r="A3" s="295" t="s">
        <v>21</v>
      </c>
      <c r="B3" s="85">
        <v>449</v>
      </c>
      <c r="C3" s="85">
        <v>343</v>
      </c>
      <c r="D3" s="85">
        <v>196</v>
      </c>
      <c r="E3" s="85">
        <v>43</v>
      </c>
      <c r="F3" s="85">
        <v>15</v>
      </c>
      <c r="G3" s="279">
        <f t="shared" ref="G3:G30" si="0">SUM(B3:F3)</f>
        <v>1046</v>
      </c>
      <c r="H3" s="18"/>
      <c r="I3" s="295" t="s">
        <v>21</v>
      </c>
      <c r="J3" s="86">
        <v>1</v>
      </c>
      <c r="K3" s="86">
        <v>176</v>
      </c>
      <c r="L3" s="86">
        <v>345</v>
      </c>
      <c r="M3" s="86">
        <v>236</v>
      </c>
      <c r="N3" s="86">
        <v>184</v>
      </c>
      <c r="O3" s="86">
        <v>76</v>
      </c>
      <c r="P3" s="86">
        <v>28</v>
      </c>
      <c r="Q3" s="279">
        <f t="shared" ref="Q3:Q30" si="1">SUM(J3:P3)</f>
        <v>1046</v>
      </c>
      <c r="R3" s="422">
        <v>42</v>
      </c>
      <c r="S3" s="361"/>
      <c r="T3" s="295" t="s">
        <v>15</v>
      </c>
      <c r="U3" s="85">
        <v>3268</v>
      </c>
      <c r="V3" s="85">
        <v>227</v>
      </c>
      <c r="W3" s="206">
        <f>SUM(U3:V3)</f>
        <v>3495</v>
      </c>
      <c r="X3" s="20"/>
    </row>
    <row r="4" spans="1:24" x14ac:dyDescent="0.25">
      <c r="A4" s="296" t="s">
        <v>280</v>
      </c>
      <c r="B4" s="24">
        <v>271</v>
      </c>
      <c r="C4" s="24">
        <v>142</v>
      </c>
      <c r="D4" s="24">
        <v>90</v>
      </c>
      <c r="E4" s="24">
        <v>13</v>
      </c>
      <c r="F4" s="24">
        <v>8</v>
      </c>
      <c r="G4" s="641">
        <f t="shared" si="0"/>
        <v>524</v>
      </c>
      <c r="H4" s="18"/>
      <c r="I4" s="296" t="s">
        <v>280</v>
      </c>
      <c r="J4" s="92">
        <v>1</v>
      </c>
      <c r="K4" s="92">
        <v>116</v>
      </c>
      <c r="L4" s="92">
        <v>202</v>
      </c>
      <c r="M4" s="92">
        <v>109</v>
      </c>
      <c r="N4" s="92">
        <v>76</v>
      </c>
      <c r="O4" s="92">
        <v>16</v>
      </c>
      <c r="P4" s="92">
        <v>4</v>
      </c>
      <c r="Q4" s="641">
        <f t="shared" si="1"/>
        <v>524</v>
      </c>
      <c r="R4" s="208">
        <v>39</v>
      </c>
      <c r="S4" s="361"/>
      <c r="T4" s="296" t="s">
        <v>477</v>
      </c>
      <c r="U4" s="24">
        <v>198</v>
      </c>
      <c r="V4" s="24">
        <v>18</v>
      </c>
      <c r="W4" s="208">
        <f>SUM(U4:V4)</f>
        <v>216</v>
      </c>
      <c r="X4" s="20"/>
    </row>
    <row r="5" spans="1:24" x14ac:dyDescent="0.25">
      <c r="A5" s="295" t="s">
        <v>299</v>
      </c>
      <c r="B5" s="85">
        <v>634</v>
      </c>
      <c r="C5" s="85">
        <v>485</v>
      </c>
      <c r="D5" s="85">
        <v>225</v>
      </c>
      <c r="E5" s="85">
        <v>45</v>
      </c>
      <c r="F5" s="85">
        <v>22</v>
      </c>
      <c r="G5" s="279">
        <f t="shared" si="0"/>
        <v>1411</v>
      </c>
      <c r="H5" s="18"/>
      <c r="I5" s="295" t="s">
        <v>299</v>
      </c>
      <c r="J5" s="86">
        <v>1</v>
      </c>
      <c r="K5" s="86">
        <v>345</v>
      </c>
      <c r="L5" s="86">
        <v>459</v>
      </c>
      <c r="M5" s="86">
        <v>286</v>
      </c>
      <c r="N5" s="86">
        <v>218</v>
      </c>
      <c r="O5" s="86">
        <v>82</v>
      </c>
      <c r="P5" s="86">
        <v>20</v>
      </c>
      <c r="Q5" s="279">
        <f t="shared" si="1"/>
        <v>1411</v>
      </c>
      <c r="R5" s="422">
        <v>40</v>
      </c>
      <c r="S5" s="361"/>
      <c r="T5" s="295" t="s">
        <v>13</v>
      </c>
      <c r="U5" s="85">
        <v>8171</v>
      </c>
      <c r="V5" s="85">
        <v>1089</v>
      </c>
      <c r="W5" s="206">
        <f t="shared" ref="W5:W8" si="2">SUM(U5:V5)</f>
        <v>9260</v>
      </c>
      <c r="X5" s="20"/>
    </row>
    <row r="6" spans="1:24" x14ac:dyDescent="0.25">
      <c r="A6" s="296" t="s">
        <v>282</v>
      </c>
      <c r="B6" s="24">
        <v>378</v>
      </c>
      <c r="C6" s="24">
        <v>329</v>
      </c>
      <c r="D6" s="24">
        <v>175</v>
      </c>
      <c r="E6" s="24">
        <v>34</v>
      </c>
      <c r="F6" s="24">
        <v>9</v>
      </c>
      <c r="G6" s="641">
        <f t="shared" si="0"/>
        <v>925</v>
      </c>
      <c r="H6" s="18"/>
      <c r="I6" s="296" t="s">
        <v>282</v>
      </c>
      <c r="J6" s="92">
        <v>1</v>
      </c>
      <c r="K6" s="92">
        <v>228</v>
      </c>
      <c r="L6" s="92">
        <v>355</v>
      </c>
      <c r="M6" s="92">
        <v>198</v>
      </c>
      <c r="N6" s="92">
        <v>114</v>
      </c>
      <c r="O6" s="92">
        <v>27</v>
      </c>
      <c r="P6" s="92">
        <v>2</v>
      </c>
      <c r="Q6" s="641">
        <f t="shared" si="1"/>
        <v>925</v>
      </c>
      <c r="R6" s="208">
        <v>38</v>
      </c>
      <c r="S6" s="361"/>
      <c r="T6" s="296" t="s">
        <v>189</v>
      </c>
      <c r="U6" s="24">
        <v>5755</v>
      </c>
      <c r="V6" s="24">
        <v>534</v>
      </c>
      <c r="W6" s="208">
        <f t="shared" si="2"/>
        <v>6289</v>
      </c>
      <c r="X6" s="20"/>
    </row>
    <row r="7" spans="1:24" x14ac:dyDescent="0.25">
      <c r="A7" s="295" t="s">
        <v>281</v>
      </c>
      <c r="B7" s="85">
        <v>118</v>
      </c>
      <c r="C7" s="85">
        <v>109</v>
      </c>
      <c r="D7" s="85">
        <v>52</v>
      </c>
      <c r="E7" s="85">
        <v>13</v>
      </c>
      <c r="F7" s="85">
        <v>3</v>
      </c>
      <c r="G7" s="279">
        <f t="shared" si="0"/>
        <v>295</v>
      </c>
      <c r="H7" s="18"/>
      <c r="I7" s="295" t="s">
        <v>281</v>
      </c>
      <c r="J7" s="86">
        <v>1</v>
      </c>
      <c r="K7" s="86">
        <v>60</v>
      </c>
      <c r="L7" s="86">
        <v>118</v>
      </c>
      <c r="M7" s="86">
        <v>72</v>
      </c>
      <c r="N7" s="86">
        <v>36</v>
      </c>
      <c r="O7" s="86">
        <v>8</v>
      </c>
      <c r="P7" s="86">
        <v>0</v>
      </c>
      <c r="Q7" s="279">
        <f t="shared" si="1"/>
        <v>295</v>
      </c>
      <c r="R7" s="422">
        <v>39</v>
      </c>
      <c r="S7" s="361"/>
      <c r="T7" s="295" t="s">
        <v>16</v>
      </c>
      <c r="U7" s="85">
        <v>569</v>
      </c>
      <c r="V7" s="85">
        <v>86</v>
      </c>
      <c r="W7" s="206">
        <f t="shared" si="2"/>
        <v>655</v>
      </c>
      <c r="X7" s="20"/>
    </row>
    <row r="8" spans="1:24" ht="15.75" thickBot="1" x14ac:dyDescent="0.3">
      <c r="A8" s="296" t="s">
        <v>22</v>
      </c>
      <c r="B8" s="24">
        <v>180</v>
      </c>
      <c r="C8" s="24">
        <v>60</v>
      </c>
      <c r="D8" s="24">
        <v>47</v>
      </c>
      <c r="E8" s="24">
        <v>12</v>
      </c>
      <c r="F8" s="24">
        <v>3</v>
      </c>
      <c r="G8" s="641">
        <f t="shared" si="0"/>
        <v>302</v>
      </c>
      <c r="H8" s="18"/>
      <c r="I8" s="296" t="s">
        <v>22</v>
      </c>
      <c r="J8" s="92">
        <v>1</v>
      </c>
      <c r="K8" s="92">
        <v>50</v>
      </c>
      <c r="L8" s="92">
        <v>101</v>
      </c>
      <c r="M8" s="92">
        <v>71</v>
      </c>
      <c r="N8" s="92">
        <v>57</v>
      </c>
      <c r="O8" s="92">
        <v>14</v>
      </c>
      <c r="P8" s="92">
        <v>8</v>
      </c>
      <c r="Q8" s="641">
        <f t="shared" si="1"/>
        <v>302</v>
      </c>
      <c r="R8" s="208">
        <v>42</v>
      </c>
      <c r="S8" s="361"/>
      <c r="T8" s="683" t="s">
        <v>536</v>
      </c>
      <c r="U8" s="336">
        <v>0</v>
      </c>
      <c r="V8" s="336">
        <v>0</v>
      </c>
      <c r="W8" s="208">
        <f t="shared" si="2"/>
        <v>0</v>
      </c>
      <c r="X8" s="20"/>
    </row>
    <row r="9" spans="1:24" ht="16.5" thickTop="1" thickBot="1" x14ac:dyDescent="0.3">
      <c r="A9" s="295" t="s">
        <v>288</v>
      </c>
      <c r="B9" s="85">
        <v>301</v>
      </c>
      <c r="C9" s="85">
        <v>191</v>
      </c>
      <c r="D9" s="85">
        <v>131</v>
      </c>
      <c r="E9" s="85">
        <v>31</v>
      </c>
      <c r="F9" s="85">
        <v>1</v>
      </c>
      <c r="G9" s="279">
        <f t="shared" si="0"/>
        <v>655</v>
      </c>
      <c r="H9" s="18"/>
      <c r="I9" s="295" t="s">
        <v>288</v>
      </c>
      <c r="J9" s="86">
        <v>1</v>
      </c>
      <c r="K9" s="86">
        <v>167</v>
      </c>
      <c r="L9" s="86">
        <v>227</v>
      </c>
      <c r="M9" s="86">
        <v>130</v>
      </c>
      <c r="N9" s="86">
        <v>92</v>
      </c>
      <c r="O9" s="86">
        <v>31</v>
      </c>
      <c r="P9" s="86">
        <v>7</v>
      </c>
      <c r="Q9" s="279">
        <f t="shared" si="1"/>
        <v>655</v>
      </c>
      <c r="R9" s="422">
        <v>39</v>
      </c>
      <c r="S9" s="361"/>
      <c r="T9" s="560" t="s">
        <v>11</v>
      </c>
      <c r="U9" s="332">
        <f>SUM(U3:U8)</f>
        <v>17961</v>
      </c>
      <c r="V9" s="332">
        <f t="shared" ref="V9:W9" si="3">SUM(V3:V8)</f>
        <v>1954</v>
      </c>
      <c r="W9" s="333">
        <f t="shared" si="3"/>
        <v>19915</v>
      </c>
      <c r="X9" s="20"/>
    </row>
    <row r="10" spans="1:24" x14ac:dyDescent="0.25">
      <c r="A10" s="296" t="s">
        <v>300</v>
      </c>
      <c r="B10" s="24">
        <v>256</v>
      </c>
      <c r="C10" s="24">
        <v>267</v>
      </c>
      <c r="D10" s="24">
        <v>147</v>
      </c>
      <c r="E10" s="24">
        <v>28</v>
      </c>
      <c r="F10" s="24">
        <v>2</v>
      </c>
      <c r="G10" s="641">
        <f t="shared" si="0"/>
        <v>700</v>
      </c>
      <c r="H10" s="18"/>
      <c r="I10" s="296" t="s">
        <v>300</v>
      </c>
      <c r="J10" s="92">
        <v>1</v>
      </c>
      <c r="K10" s="92">
        <v>211</v>
      </c>
      <c r="L10" s="92">
        <v>270</v>
      </c>
      <c r="M10" s="92">
        <v>122</v>
      </c>
      <c r="N10" s="92">
        <v>69</v>
      </c>
      <c r="O10" s="92">
        <v>25</v>
      </c>
      <c r="P10" s="92">
        <v>2</v>
      </c>
      <c r="Q10" s="641">
        <f t="shared" si="1"/>
        <v>700</v>
      </c>
      <c r="R10" s="703">
        <v>37</v>
      </c>
      <c r="S10" s="23"/>
      <c r="T10" s="42" t="s">
        <v>569</v>
      </c>
      <c r="U10" s="336"/>
      <c r="V10" s="336"/>
      <c r="W10" s="336"/>
      <c r="X10" s="20"/>
    </row>
    <row r="11" spans="1:24" ht="15.75" thickBot="1" x14ac:dyDescent="0.3">
      <c r="A11" s="295" t="s">
        <v>301</v>
      </c>
      <c r="B11" s="85">
        <v>513</v>
      </c>
      <c r="C11" s="85">
        <v>252</v>
      </c>
      <c r="D11" s="85">
        <v>169</v>
      </c>
      <c r="E11" s="85">
        <v>23</v>
      </c>
      <c r="F11" s="85">
        <v>15</v>
      </c>
      <c r="G11" s="279">
        <f t="shared" si="0"/>
        <v>972</v>
      </c>
      <c r="H11" s="18"/>
      <c r="I11" s="295" t="s">
        <v>301</v>
      </c>
      <c r="J11" s="86">
        <v>4</v>
      </c>
      <c r="K11" s="86">
        <v>162</v>
      </c>
      <c r="L11" s="86">
        <v>244</v>
      </c>
      <c r="M11" s="86">
        <v>241</v>
      </c>
      <c r="N11" s="86">
        <v>197</v>
      </c>
      <c r="O11" s="86">
        <v>85</v>
      </c>
      <c r="P11" s="86">
        <v>39</v>
      </c>
      <c r="Q11" s="279">
        <f t="shared" si="1"/>
        <v>972</v>
      </c>
      <c r="R11" s="704">
        <v>44</v>
      </c>
      <c r="S11" s="23"/>
      <c r="T11" s="944" t="s">
        <v>303</v>
      </c>
      <c r="U11" s="944"/>
      <c r="V11" s="944"/>
      <c r="W11" s="944"/>
      <c r="X11" s="20"/>
    </row>
    <row r="12" spans="1:24" x14ac:dyDescent="0.25">
      <c r="A12" s="296" t="s">
        <v>23</v>
      </c>
      <c r="B12" s="24">
        <v>66</v>
      </c>
      <c r="C12" s="24">
        <v>53</v>
      </c>
      <c r="D12" s="24">
        <v>18</v>
      </c>
      <c r="E12" s="24">
        <v>4</v>
      </c>
      <c r="F12" s="24">
        <v>5</v>
      </c>
      <c r="G12" s="641">
        <f t="shared" si="0"/>
        <v>146</v>
      </c>
      <c r="H12" s="18"/>
      <c r="I12" s="296" t="s">
        <v>23</v>
      </c>
      <c r="J12" s="92">
        <v>0</v>
      </c>
      <c r="K12" s="92">
        <v>40</v>
      </c>
      <c r="L12" s="92">
        <v>44</v>
      </c>
      <c r="M12" s="92">
        <v>39</v>
      </c>
      <c r="N12" s="92">
        <v>16</v>
      </c>
      <c r="O12" s="92">
        <v>7</v>
      </c>
      <c r="P12" s="92">
        <v>0</v>
      </c>
      <c r="Q12" s="641">
        <f t="shared" si="1"/>
        <v>146</v>
      </c>
      <c r="R12" s="703">
        <v>38</v>
      </c>
      <c r="S12" s="23"/>
      <c r="T12" s="232"/>
      <c r="U12" s="414" t="s">
        <v>3</v>
      </c>
      <c r="V12" s="415" t="s">
        <v>10</v>
      </c>
      <c r="W12" s="416" t="s">
        <v>11</v>
      </c>
      <c r="X12" s="20"/>
    </row>
    <row r="13" spans="1:24" x14ac:dyDescent="0.25">
      <c r="A13" s="295" t="s">
        <v>290</v>
      </c>
      <c r="B13" s="85">
        <v>550</v>
      </c>
      <c r="C13" s="85">
        <v>308</v>
      </c>
      <c r="D13" s="85">
        <v>211</v>
      </c>
      <c r="E13" s="85">
        <v>33</v>
      </c>
      <c r="F13" s="85">
        <v>11</v>
      </c>
      <c r="G13" s="279">
        <f t="shared" si="0"/>
        <v>1113</v>
      </c>
      <c r="H13" s="18"/>
      <c r="I13" s="295" t="s">
        <v>290</v>
      </c>
      <c r="J13" s="86">
        <v>2</v>
      </c>
      <c r="K13" s="86">
        <v>271</v>
      </c>
      <c r="L13" s="86">
        <v>395</v>
      </c>
      <c r="M13" s="86">
        <v>266</v>
      </c>
      <c r="N13" s="86">
        <v>143</v>
      </c>
      <c r="O13" s="86">
        <v>32</v>
      </c>
      <c r="P13" s="86">
        <v>4</v>
      </c>
      <c r="Q13" s="279">
        <f t="shared" si="1"/>
        <v>1113</v>
      </c>
      <c r="R13" s="422">
        <v>39</v>
      </c>
      <c r="S13" s="361"/>
      <c r="T13" s="295" t="s">
        <v>483</v>
      </c>
      <c r="U13" s="85">
        <v>35</v>
      </c>
      <c r="V13" s="85">
        <v>1</v>
      </c>
      <c r="W13" s="206">
        <f>SUM(U13:V13)</f>
        <v>36</v>
      </c>
      <c r="X13" s="20"/>
    </row>
    <row r="14" spans="1:24" x14ac:dyDescent="0.25">
      <c r="A14" s="296" t="s">
        <v>289</v>
      </c>
      <c r="B14" s="24">
        <v>782</v>
      </c>
      <c r="C14" s="24">
        <v>581</v>
      </c>
      <c r="D14" s="24">
        <v>299</v>
      </c>
      <c r="E14" s="24">
        <v>52</v>
      </c>
      <c r="F14" s="24">
        <v>23</v>
      </c>
      <c r="G14" s="641">
        <f t="shared" si="0"/>
        <v>1737</v>
      </c>
      <c r="H14" s="18"/>
      <c r="I14" s="296" t="s">
        <v>289</v>
      </c>
      <c r="J14" s="92">
        <v>3</v>
      </c>
      <c r="K14" s="92">
        <v>446</v>
      </c>
      <c r="L14" s="92">
        <v>566</v>
      </c>
      <c r="M14" s="92">
        <v>383</v>
      </c>
      <c r="N14" s="92">
        <v>225</v>
      </c>
      <c r="O14" s="92">
        <v>93</v>
      </c>
      <c r="P14" s="92">
        <v>21</v>
      </c>
      <c r="Q14" s="641">
        <f t="shared" si="1"/>
        <v>1737</v>
      </c>
      <c r="R14" s="208">
        <v>39</v>
      </c>
      <c r="S14" s="361"/>
      <c r="T14" s="296" t="s">
        <v>304</v>
      </c>
      <c r="U14" s="24">
        <v>4248</v>
      </c>
      <c r="V14" s="24">
        <v>556</v>
      </c>
      <c r="W14" s="208">
        <f>SUM(U14:V14)</f>
        <v>4804</v>
      </c>
      <c r="X14" s="20"/>
    </row>
    <row r="15" spans="1:24" x14ac:dyDescent="0.25">
      <c r="A15" s="295" t="s">
        <v>26</v>
      </c>
      <c r="B15" s="85">
        <v>208</v>
      </c>
      <c r="C15" s="85">
        <v>197</v>
      </c>
      <c r="D15" s="85">
        <v>65</v>
      </c>
      <c r="E15" s="85">
        <v>8</v>
      </c>
      <c r="F15" s="85">
        <v>6</v>
      </c>
      <c r="G15" s="279">
        <f t="shared" si="0"/>
        <v>484</v>
      </c>
      <c r="H15" s="18"/>
      <c r="I15" s="295" t="s">
        <v>26</v>
      </c>
      <c r="J15" s="86">
        <v>1</v>
      </c>
      <c r="K15" s="86">
        <v>113</v>
      </c>
      <c r="L15" s="86">
        <v>189</v>
      </c>
      <c r="M15" s="86">
        <v>112</v>
      </c>
      <c r="N15" s="86">
        <v>48</v>
      </c>
      <c r="O15" s="86">
        <v>18</v>
      </c>
      <c r="P15" s="86">
        <v>3</v>
      </c>
      <c r="Q15" s="279">
        <f t="shared" si="1"/>
        <v>484</v>
      </c>
      <c r="R15" s="422">
        <v>38</v>
      </c>
      <c r="S15" s="361"/>
      <c r="T15" s="295" t="s">
        <v>5</v>
      </c>
      <c r="U15" s="85">
        <v>6052</v>
      </c>
      <c r="V15" s="85">
        <v>777</v>
      </c>
      <c r="W15" s="206">
        <f t="shared" ref="W15:W19" si="4">SUM(U15:V15)</f>
        <v>6829</v>
      </c>
      <c r="X15" s="20"/>
    </row>
    <row r="16" spans="1:24" x14ac:dyDescent="0.25">
      <c r="A16" s="296" t="s">
        <v>283</v>
      </c>
      <c r="B16" s="24">
        <v>266</v>
      </c>
      <c r="C16" s="24">
        <v>186</v>
      </c>
      <c r="D16" s="24">
        <v>102</v>
      </c>
      <c r="E16" s="24">
        <v>21</v>
      </c>
      <c r="F16" s="24">
        <v>4</v>
      </c>
      <c r="G16" s="641">
        <f t="shared" si="0"/>
        <v>579</v>
      </c>
      <c r="H16" s="18"/>
      <c r="I16" s="296" t="s">
        <v>283</v>
      </c>
      <c r="J16" s="92">
        <v>3</v>
      </c>
      <c r="K16" s="92">
        <v>148</v>
      </c>
      <c r="L16" s="92">
        <v>187</v>
      </c>
      <c r="M16" s="92">
        <v>115</v>
      </c>
      <c r="N16" s="92">
        <v>88</v>
      </c>
      <c r="O16" s="92">
        <v>27</v>
      </c>
      <c r="P16" s="92">
        <v>11</v>
      </c>
      <c r="Q16" s="641">
        <f t="shared" si="1"/>
        <v>579</v>
      </c>
      <c r="R16" s="208">
        <v>40</v>
      </c>
      <c r="S16" s="361"/>
      <c r="T16" s="296" t="s">
        <v>6</v>
      </c>
      <c r="U16" s="24">
        <v>3898</v>
      </c>
      <c r="V16" s="24">
        <v>381</v>
      </c>
      <c r="W16" s="208">
        <f t="shared" si="4"/>
        <v>4279</v>
      </c>
      <c r="X16" s="20"/>
    </row>
    <row r="17" spans="1:24" x14ac:dyDescent="0.25">
      <c r="A17" s="295" t="s">
        <v>284</v>
      </c>
      <c r="B17" s="85">
        <v>520</v>
      </c>
      <c r="C17" s="85">
        <v>277</v>
      </c>
      <c r="D17" s="85">
        <v>138</v>
      </c>
      <c r="E17" s="85">
        <v>50</v>
      </c>
      <c r="F17" s="85">
        <v>12</v>
      </c>
      <c r="G17" s="279">
        <f t="shared" si="0"/>
        <v>997</v>
      </c>
      <c r="H17" s="18"/>
      <c r="I17" s="295" t="s">
        <v>284</v>
      </c>
      <c r="J17" s="86">
        <v>1</v>
      </c>
      <c r="K17" s="86">
        <v>279</v>
      </c>
      <c r="L17" s="86">
        <v>385</v>
      </c>
      <c r="M17" s="86">
        <v>191</v>
      </c>
      <c r="N17" s="86">
        <v>107</v>
      </c>
      <c r="O17" s="86">
        <v>25</v>
      </c>
      <c r="P17" s="86">
        <v>9</v>
      </c>
      <c r="Q17" s="279">
        <f t="shared" si="1"/>
        <v>997</v>
      </c>
      <c r="R17" s="422">
        <v>37</v>
      </c>
      <c r="S17" s="361"/>
      <c r="T17" s="295" t="s">
        <v>7</v>
      </c>
      <c r="U17" s="85">
        <v>2568</v>
      </c>
      <c r="V17" s="85">
        <v>189</v>
      </c>
      <c r="W17" s="206">
        <f t="shared" si="4"/>
        <v>2757</v>
      </c>
      <c r="X17" s="20"/>
    </row>
    <row r="18" spans="1:24" x14ac:dyDescent="0.25">
      <c r="A18" s="296" t="s">
        <v>285</v>
      </c>
      <c r="B18" s="24">
        <v>275</v>
      </c>
      <c r="C18" s="24">
        <v>150</v>
      </c>
      <c r="D18" s="24">
        <v>80</v>
      </c>
      <c r="E18" s="24">
        <v>17</v>
      </c>
      <c r="F18" s="24">
        <v>3</v>
      </c>
      <c r="G18" s="641">
        <f t="shared" si="0"/>
        <v>525</v>
      </c>
      <c r="H18" s="18"/>
      <c r="I18" s="296" t="s">
        <v>285</v>
      </c>
      <c r="J18" s="92">
        <v>1</v>
      </c>
      <c r="K18" s="92">
        <v>138</v>
      </c>
      <c r="L18" s="92">
        <v>213</v>
      </c>
      <c r="M18" s="92">
        <v>98</v>
      </c>
      <c r="N18" s="92">
        <v>58</v>
      </c>
      <c r="O18" s="92">
        <v>14</v>
      </c>
      <c r="P18" s="92">
        <v>3</v>
      </c>
      <c r="Q18" s="641">
        <f t="shared" si="1"/>
        <v>525</v>
      </c>
      <c r="R18" s="208">
        <v>37</v>
      </c>
      <c r="S18" s="361"/>
      <c r="T18" s="296" t="s">
        <v>187</v>
      </c>
      <c r="U18" s="24">
        <v>918</v>
      </c>
      <c r="V18" s="24">
        <v>38</v>
      </c>
      <c r="W18" s="208">
        <f t="shared" si="4"/>
        <v>956</v>
      </c>
      <c r="X18" s="20"/>
    </row>
    <row r="19" spans="1:24" ht="15.75" thickBot="1" x14ac:dyDescent="0.3">
      <c r="A19" s="295" t="s">
        <v>28</v>
      </c>
      <c r="B19" s="85">
        <v>842</v>
      </c>
      <c r="C19" s="85">
        <v>458</v>
      </c>
      <c r="D19" s="85">
        <v>271</v>
      </c>
      <c r="E19" s="85">
        <v>42</v>
      </c>
      <c r="F19" s="85">
        <v>14</v>
      </c>
      <c r="G19" s="279">
        <f t="shared" si="0"/>
        <v>1627</v>
      </c>
      <c r="H19" s="18"/>
      <c r="I19" s="295" t="s">
        <v>28</v>
      </c>
      <c r="J19" s="86">
        <v>1</v>
      </c>
      <c r="K19" s="86">
        <v>315</v>
      </c>
      <c r="L19" s="86">
        <v>457</v>
      </c>
      <c r="M19" s="86">
        <v>418</v>
      </c>
      <c r="N19" s="86">
        <v>278</v>
      </c>
      <c r="O19" s="86">
        <v>125</v>
      </c>
      <c r="P19" s="86">
        <v>33</v>
      </c>
      <c r="Q19" s="279">
        <f t="shared" si="1"/>
        <v>1627</v>
      </c>
      <c r="R19" s="422">
        <v>42</v>
      </c>
      <c r="S19" s="361"/>
      <c r="T19" s="417" t="s">
        <v>188</v>
      </c>
      <c r="U19" s="558">
        <v>242</v>
      </c>
      <c r="V19" s="558">
        <v>12</v>
      </c>
      <c r="W19" s="206">
        <f t="shared" si="4"/>
        <v>254</v>
      </c>
      <c r="X19" s="20"/>
    </row>
    <row r="20" spans="1:24" ht="16.5" thickTop="1" thickBot="1" x14ac:dyDescent="0.3">
      <c r="A20" s="296" t="s">
        <v>291</v>
      </c>
      <c r="B20" s="24">
        <v>163</v>
      </c>
      <c r="C20" s="24">
        <v>66</v>
      </c>
      <c r="D20" s="24">
        <v>44</v>
      </c>
      <c r="E20" s="24">
        <v>9</v>
      </c>
      <c r="F20" s="24">
        <v>3</v>
      </c>
      <c r="G20" s="641">
        <f t="shared" si="0"/>
        <v>285</v>
      </c>
      <c r="H20" s="18"/>
      <c r="I20" s="296" t="s">
        <v>291</v>
      </c>
      <c r="J20" s="92">
        <v>0</v>
      </c>
      <c r="K20" s="92">
        <v>33</v>
      </c>
      <c r="L20" s="92">
        <v>95</v>
      </c>
      <c r="M20" s="92">
        <v>70</v>
      </c>
      <c r="N20" s="92">
        <v>54</v>
      </c>
      <c r="O20" s="92">
        <v>29</v>
      </c>
      <c r="P20" s="92">
        <v>4</v>
      </c>
      <c r="Q20" s="641">
        <f t="shared" si="1"/>
        <v>285</v>
      </c>
      <c r="R20" s="208">
        <v>44</v>
      </c>
      <c r="S20" s="361"/>
      <c r="T20" s="270" t="s">
        <v>11</v>
      </c>
      <c r="U20" s="200">
        <f>SUM(U13:U19)</f>
        <v>17961</v>
      </c>
      <c r="V20" s="200">
        <f t="shared" ref="V20:W20" si="5">SUM(V13:V19)</f>
        <v>1954</v>
      </c>
      <c r="W20" s="333">
        <f t="shared" si="5"/>
        <v>19915</v>
      </c>
    </row>
    <row r="21" spans="1:24" ht="15.75" thickBot="1" x14ac:dyDescent="0.3">
      <c r="A21" s="295" t="s">
        <v>292</v>
      </c>
      <c r="B21" s="85">
        <v>134</v>
      </c>
      <c r="C21" s="85">
        <v>46</v>
      </c>
      <c r="D21" s="85">
        <v>37</v>
      </c>
      <c r="E21" s="85">
        <v>2</v>
      </c>
      <c r="F21" s="85">
        <v>2</v>
      </c>
      <c r="G21" s="279">
        <f t="shared" si="0"/>
        <v>221</v>
      </c>
      <c r="H21" s="18"/>
      <c r="I21" s="295" t="s">
        <v>292</v>
      </c>
      <c r="J21" s="86">
        <v>0</v>
      </c>
      <c r="K21" s="86">
        <v>75</v>
      </c>
      <c r="L21" s="86">
        <v>92</v>
      </c>
      <c r="M21" s="86">
        <v>36</v>
      </c>
      <c r="N21" s="86">
        <v>16</v>
      </c>
      <c r="O21" s="86">
        <v>1</v>
      </c>
      <c r="P21" s="86">
        <v>1</v>
      </c>
      <c r="Q21" s="279">
        <f t="shared" si="1"/>
        <v>221</v>
      </c>
      <c r="R21" s="422">
        <v>35</v>
      </c>
      <c r="S21" s="361"/>
      <c r="T21" s="42" t="s">
        <v>569</v>
      </c>
      <c r="U21" s="419"/>
      <c r="V21" s="419"/>
      <c r="W21" s="419"/>
    </row>
    <row r="22" spans="1:24" ht="15.75" thickBot="1" x14ac:dyDescent="0.3">
      <c r="A22" s="296" t="s">
        <v>29</v>
      </c>
      <c r="B22" s="24">
        <v>409</v>
      </c>
      <c r="C22" s="24">
        <v>194</v>
      </c>
      <c r="D22" s="24">
        <v>61</v>
      </c>
      <c r="E22" s="24">
        <v>29</v>
      </c>
      <c r="F22" s="24">
        <v>5</v>
      </c>
      <c r="G22" s="641">
        <f t="shared" si="0"/>
        <v>698</v>
      </c>
      <c r="H22" s="18"/>
      <c r="I22" s="296" t="s">
        <v>29</v>
      </c>
      <c r="J22" s="92">
        <v>2</v>
      </c>
      <c r="K22" s="92">
        <v>205</v>
      </c>
      <c r="L22" s="92">
        <v>294</v>
      </c>
      <c r="M22" s="92">
        <v>132</v>
      </c>
      <c r="N22" s="92">
        <v>55</v>
      </c>
      <c r="O22" s="92">
        <v>9</v>
      </c>
      <c r="P22" s="92">
        <v>1</v>
      </c>
      <c r="Q22" s="641">
        <f t="shared" si="1"/>
        <v>698</v>
      </c>
      <c r="R22" s="703">
        <v>36</v>
      </c>
      <c r="S22" s="361"/>
      <c r="T22" s="420" t="s">
        <v>386</v>
      </c>
      <c r="U22" s="863">
        <v>37.5</v>
      </c>
      <c r="V22" s="864">
        <v>35.200000000000003</v>
      </c>
      <c r="W22" s="865">
        <v>37.200000000000003</v>
      </c>
    </row>
    <row r="23" spans="1:24" x14ac:dyDescent="0.25">
      <c r="A23" s="295" t="s">
        <v>30</v>
      </c>
      <c r="B23" s="85">
        <v>275</v>
      </c>
      <c r="C23" s="85">
        <v>321</v>
      </c>
      <c r="D23" s="85">
        <v>215</v>
      </c>
      <c r="E23" s="85">
        <v>40</v>
      </c>
      <c r="F23" s="85">
        <v>4</v>
      </c>
      <c r="G23" s="279">
        <f t="shared" si="0"/>
        <v>855</v>
      </c>
      <c r="H23" s="18"/>
      <c r="I23" s="295" t="s">
        <v>30</v>
      </c>
      <c r="J23" s="86">
        <v>2</v>
      </c>
      <c r="K23" s="86">
        <v>255</v>
      </c>
      <c r="L23" s="86">
        <v>280</v>
      </c>
      <c r="M23" s="86">
        <v>160</v>
      </c>
      <c r="N23" s="86">
        <v>121</v>
      </c>
      <c r="O23" s="86">
        <v>30</v>
      </c>
      <c r="P23" s="86">
        <v>7</v>
      </c>
      <c r="Q23" s="279">
        <f t="shared" si="1"/>
        <v>855</v>
      </c>
      <c r="R23" s="704">
        <v>38</v>
      </c>
      <c r="S23" s="361"/>
      <c r="T23" s="42" t="s">
        <v>569</v>
      </c>
    </row>
    <row r="24" spans="1:24" x14ac:dyDescent="0.25">
      <c r="A24" s="296" t="s">
        <v>293</v>
      </c>
      <c r="B24" s="24">
        <v>76</v>
      </c>
      <c r="C24" s="24">
        <v>42</v>
      </c>
      <c r="D24" s="24">
        <v>19</v>
      </c>
      <c r="E24" s="24">
        <v>5</v>
      </c>
      <c r="F24" s="24">
        <v>1</v>
      </c>
      <c r="G24" s="641">
        <f t="shared" si="0"/>
        <v>143</v>
      </c>
      <c r="H24" s="18"/>
      <c r="I24" s="296" t="s">
        <v>293</v>
      </c>
      <c r="J24" s="92">
        <v>0</v>
      </c>
      <c r="K24" s="92">
        <v>31</v>
      </c>
      <c r="L24" s="92">
        <v>59</v>
      </c>
      <c r="M24" s="92">
        <v>30</v>
      </c>
      <c r="N24" s="92">
        <v>20</v>
      </c>
      <c r="O24" s="92">
        <v>3</v>
      </c>
      <c r="P24" s="92">
        <v>0</v>
      </c>
      <c r="Q24" s="641">
        <f t="shared" si="1"/>
        <v>143</v>
      </c>
      <c r="R24" s="703">
        <v>38</v>
      </c>
      <c r="S24" s="361"/>
      <c r="T24" s="29"/>
      <c r="U24" s="21"/>
      <c r="V24" s="21"/>
      <c r="W24" s="21"/>
    </row>
    <row r="25" spans="1:24" x14ac:dyDescent="0.25">
      <c r="A25" s="295" t="s">
        <v>31</v>
      </c>
      <c r="B25" s="85">
        <v>98</v>
      </c>
      <c r="C25" s="85">
        <v>62</v>
      </c>
      <c r="D25" s="85">
        <v>19</v>
      </c>
      <c r="E25" s="85">
        <v>6</v>
      </c>
      <c r="F25" s="85">
        <v>3</v>
      </c>
      <c r="G25" s="279">
        <f t="shared" si="0"/>
        <v>188</v>
      </c>
      <c r="H25" s="18"/>
      <c r="I25" s="295" t="s">
        <v>31</v>
      </c>
      <c r="J25" s="86">
        <v>0</v>
      </c>
      <c r="K25" s="86">
        <v>37</v>
      </c>
      <c r="L25" s="86">
        <v>80</v>
      </c>
      <c r="M25" s="86">
        <v>47</v>
      </c>
      <c r="N25" s="86">
        <v>21</v>
      </c>
      <c r="O25" s="86">
        <v>2</v>
      </c>
      <c r="P25" s="86">
        <v>1</v>
      </c>
      <c r="Q25" s="279">
        <f t="shared" si="1"/>
        <v>188</v>
      </c>
      <c r="R25" s="422">
        <v>38</v>
      </c>
      <c r="S25" s="361"/>
    </row>
    <row r="26" spans="1:24" x14ac:dyDescent="0.25">
      <c r="A26" s="296" t="s">
        <v>32</v>
      </c>
      <c r="B26" s="24">
        <v>114</v>
      </c>
      <c r="C26" s="24">
        <v>27</v>
      </c>
      <c r="D26" s="24">
        <v>65</v>
      </c>
      <c r="E26" s="24">
        <v>6</v>
      </c>
      <c r="F26" s="24">
        <v>1</v>
      </c>
      <c r="G26" s="641">
        <f t="shared" si="0"/>
        <v>213</v>
      </c>
      <c r="H26" s="18"/>
      <c r="I26" s="296" t="s">
        <v>32</v>
      </c>
      <c r="J26" s="92">
        <v>0</v>
      </c>
      <c r="K26" s="92">
        <v>45</v>
      </c>
      <c r="L26" s="92">
        <v>75</v>
      </c>
      <c r="M26" s="92">
        <v>35</v>
      </c>
      <c r="N26" s="92">
        <v>43</v>
      </c>
      <c r="O26" s="92">
        <v>14</v>
      </c>
      <c r="P26" s="92">
        <v>1</v>
      </c>
      <c r="Q26" s="641">
        <f t="shared" si="1"/>
        <v>213</v>
      </c>
      <c r="R26" s="208">
        <v>41</v>
      </c>
      <c r="S26" s="361"/>
      <c r="T26" s="30"/>
      <c r="U26" s="35"/>
      <c r="V26" s="35"/>
      <c r="W26" s="35"/>
    </row>
    <row r="27" spans="1:24" x14ac:dyDescent="0.25">
      <c r="A27" s="295" t="s">
        <v>286</v>
      </c>
      <c r="B27" s="85">
        <v>129</v>
      </c>
      <c r="C27" s="85">
        <v>73</v>
      </c>
      <c r="D27" s="85">
        <v>39</v>
      </c>
      <c r="E27" s="85">
        <v>8</v>
      </c>
      <c r="F27" s="85">
        <v>2</v>
      </c>
      <c r="G27" s="279">
        <f t="shared" si="0"/>
        <v>251</v>
      </c>
      <c r="H27" s="18"/>
      <c r="I27" s="295" t="s">
        <v>286</v>
      </c>
      <c r="J27" s="86">
        <v>1</v>
      </c>
      <c r="K27" s="86">
        <v>56</v>
      </c>
      <c r="L27" s="86">
        <v>103</v>
      </c>
      <c r="M27" s="86">
        <v>56</v>
      </c>
      <c r="N27" s="86">
        <v>24</v>
      </c>
      <c r="O27" s="86">
        <v>9</v>
      </c>
      <c r="P27" s="86">
        <v>2</v>
      </c>
      <c r="Q27" s="279">
        <f t="shared" si="1"/>
        <v>251</v>
      </c>
      <c r="R27" s="422">
        <v>38</v>
      </c>
      <c r="S27" s="361"/>
    </row>
    <row r="28" spans="1:24" x14ac:dyDescent="0.25">
      <c r="A28" s="683" t="s">
        <v>73</v>
      </c>
      <c r="B28" s="336">
        <v>13</v>
      </c>
      <c r="C28" s="336">
        <v>3</v>
      </c>
      <c r="D28" s="336">
        <v>2</v>
      </c>
      <c r="E28" s="336">
        <v>0</v>
      </c>
      <c r="F28" s="336">
        <v>0</v>
      </c>
      <c r="G28" s="641">
        <f t="shared" si="0"/>
        <v>18</v>
      </c>
      <c r="H28" s="18"/>
      <c r="I28" s="683" t="s">
        <v>73</v>
      </c>
      <c r="J28" s="640">
        <v>0</v>
      </c>
      <c r="K28" s="640">
        <v>18</v>
      </c>
      <c r="L28" s="640">
        <v>0</v>
      </c>
      <c r="M28" s="640">
        <v>0</v>
      </c>
      <c r="N28" s="640">
        <v>0</v>
      </c>
      <c r="O28" s="640">
        <v>0</v>
      </c>
      <c r="P28" s="640">
        <v>0</v>
      </c>
      <c r="Q28" s="641">
        <f t="shared" si="1"/>
        <v>18</v>
      </c>
      <c r="R28" s="838">
        <v>22</v>
      </c>
      <c r="S28" s="361"/>
    </row>
    <row r="29" spans="1:24" s="361" customFormat="1" x14ac:dyDescent="0.25">
      <c r="A29" s="295" t="s">
        <v>33</v>
      </c>
      <c r="B29" s="85">
        <v>1054</v>
      </c>
      <c r="C29" s="85">
        <v>841</v>
      </c>
      <c r="D29" s="85">
        <v>506</v>
      </c>
      <c r="E29" s="85">
        <v>71</v>
      </c>
      <c r="F29" s="85">
        <v>30</v>
      </c>
      <c r="G29" s="279">
        <f t="shared" si="0"/>
        <v>2502</v>
      </c>
      <c r="H29" s="18"/>
      <c r="I29" s="295" t="s">
        <v>33</v>
      </c>
      <c r="J29" s="86">
        <v>5</v>
      </c>
      <c r="K29" s="86">
        <v>638</v>
      </c>
      <c r="L29" s="86">
        <v>794</v>
      </c>
      <c r="M29" s="86">
        <v>526</v>
      </c>
      <c r="N29" s="86">
        <v>352</v>
      </c>
      <c r="O29" s="86">
        <v>146</v>
      </c>
      <c r="P29" s="86">
        <v>41</v>
      </c>
      <c r="Q29" s="279">
        <f t="shared" si="1"/>
        <v>2502</v>
      </c>
      <c r="R29" s="422">
        <v>40</v>
      </c>
    </row>
    <row r="30" spans="1:24" ht="15.75" thickBot="1" x14ac:dyDescent="0.3">
      <c r="A30" s="683" t="s">
        <v>34</v>
      </c>
      <c r="B30" s="336">
        <v>186</v>
      </c>
      <c r="C30" s="336">
        <v>226</v>
      </c>
      <c r="D30" s="336">
        <v>72</v>
      </c>
      <c r="E30" s="336">
        <v>10</v>
      </c>
      <c r="F30" s="336">
        <v>9</v>
      </c>
      <c r="G30" s="641">
        <f t="shared" si="0"/>
        <v>503</v>
      </c>
      <c r="H30" s="18"/>
      <c r="I30" s="683" t="s">
        <v>34</v>
      </c>
      <c r="J30" s="640">
        <v>2</v>
      </c>
      <c r="K30" s="640">
        <v>146</v>
      </c>
      <c r="L30" s="640">
        <v>200</v>
      </c>
      <c r="M30" s="640">
        <v>100</v>
      </c>
      <c r="N30" s="640">
        <v>45</v>
      </c>
      <c r="O30" s="640">
        <v>8</v>
      </c>
      <c r="P30" s="640">
        <v>2</v>
      </c>
      <c r="Q30" s="641">
        <f t="shared" si="1"/>
        <v>503</v>
      </c>
      <c r="R30" s="838">
        <v>36</v>
      </c>
      <c r="S30" s="361"/>
    </row>
    <row r="31" spans="1:24" ht="16.5" thickTop="1" thickBot="1" x14ac:dyDescent="0.3">
      <c r="A31" s="560" t="s">
        <v>11</v>
      </c>
      <c r="B31" s="332">
        <f>SUM(B3:B30)</f>
        <v>9260</v>
      </c>
      <c r="C31" s="332">
        <f t="shared" ref="C31:F31" si="6">SUM(C3:C30)</f>
        <v>6289</v>
      </c>
      <c r="D31" s="332">
        <f t="shared" si="6"/>
        <v>3495</v>
      </c>
      <c r="E31" s="332">
        <f t="shared" si="6"/>
        <v>655</v>
      </c>
      <c r="F31" s="332">
        <f t="shared" si="6"/>
        <v>216</v>
      </c>
      <c r="G31" s="333">
        <f t="shared" ref="G31" si="7">SUM(B31:F31)</f>
        <v>19915</v>
      </c>
      <c r="H31" s="336"/>
      <c r="I31" s="560" t="s">
        <v>11</v>
      </c>
      <c r="J31" s="222">
        <f t="shared" ref="J31:Q31" si="8">SUM(J3:J30)</f>
        <v>36</v>
      </c>
      <c r="K31" s="222">
        <f t="shared" si="8"/>
        <v>4804</v>
      </c>
      <c r="L31" s="222">
        <f t="shared" si="8"/>
        <v>6829</v>
      </c>
      <c r="M31" s="222">
        <f t="shared" si="8"/>
        <v>4279</v>
      </c>
      <c r="N31" s="222">
        <f t="shared" si="8"/>
        <v>2757</v>
      </c>
      <c r="O31" s="222">
        <f t="shared" si="8"/>
        <v>956</v>
      </c>
      <c r="P31" s="222">
        <f t="shared" si="8"/>
        <v>254</v>
      </c>
      <c r="Q31" s="328">
        <f t="shared" si="8"/>
        <v>19915</v>
      </c>
      <c r="R31" s="813">
        <v>39</v>
      </c>
      <c r="S31" s="361"/>
    </row>
    <row r="32" spans="1:24" x14ac:dyDescent="0.25">
      <c r="A32" s="42" t="s">
        <v>569</v>
      </c>
      <c r="H32" s="336"/>
      <c r="I32" s="42" t="s">
        <v>569</v>
      </c>
      <c r="S32" s="361"/>
    </row>
  </sheetData>
  <sortState ref="I4:R30">
    <sortCondition ref="I3"/>
  </sortState>
  <mergeCells count="4">
    <mergeCell ref="A1:F1"/>
    <mergeCell ref="T11:W11"/>
    <mergeCell ref="T1:W1"/>
    <mergeCell ref="I1:Q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66"/>
  <sheetViews>
    <sheetView workbookViewId="0">
      <selection activeCell="K29" sqref="K29"/>
    </sheetView>
  </sheetViews>
  <sheetFormatPr defaultRowHeight="15" x14ac:dyDescent="0.25"/>
  <cols>
    <col min="1" max="1" width="27.85546875" style="2" customWidth="1"/>
    <col min="2" max="2" width="9.7109375" style="89" customWidth="1"/>
    <col min="3" max="3" width="15.5703125" style="89" bestFit="1" customWidth="1"/>
    <col min="4" max="4" width="13.28515625" style="89" bestFit="1" customWidth="1"/>
    <col min="5" max="5" width="16.7109375" style="89" customWidth="1"/>
    <col min="6" max="6" width="10.42578125" style="89" customWidth="1"/>
    <col min="7" max="7" width="11.28515625" style="2" bestFit="1" customWidth="1"/>
    <col min="8" max="8" width="13.140625" style="361" bestFit="1" customWidth="1"/>
    <col min="9" max="9" width="18.85546875" style="89" customWidth="1"/>
    <col min="10" max="11" width="13.140625" style="89" bestFit="1" customWidth="1"/>
    <col min="12" max="12" width="12.140625" style="89" bestFit="1" customWidth="1"/>
    <col min="13" max="13" width="14.140625" style="89" bestFit="1" customWidth="1"/>
    <col min="14" max="15" width="12" style="89" customWidth="1"/>
    <col min="16" max="17" width="11.28515625" style="89" bestFit="1" customWidth="1"/>
    <col min="18" max="18" width="13.140625" style="89" customWidth="1"/>
    <col min="19" max="19" width="12.140625" style="89" bestFit="1" customWidth="1"/>
    <col min="20" max="20" width="14.140625" style="89" bestFit="1" customWidth="1"/>
    <col min="21" max="21" width="8.42578125" style="89" bestFit="1" customWidth="1"/>
    <col min="22" max="22" width="8.42578125" style="89" customWidth="1"/>
    <col min="23" max="23" width="6.140625" style="2" customWidth="1"/>
    <col min="24" max="24" width="22.5703125" style="2" customWidth="1"/>
    <col min="25" max="26" width="9.140625" style="2"/>
    <col min="27" max="27" width="11.28515625" style="2" bestFit="1" customWidth="1"/>
    <col min="28" max="16384" width="9.140625" style="2"/>
  </cols>
  <sheetData>
    <row r="1" spans="1:22" ht="15.75" thickBot="1" x14ac:dyDescent="0.3">
      <c r="A1" s="891" t="s">
        <v>383</v>
      </c>
      <c r="B1" s="891"/>
      <c r="C1" s="891"/>
      <c r="D1" s="891"/>
      <c r="E1" s="891"/>
      <c r="F1" s="891"/>
      <c r="H1" s="62"/>
      <c r="I1" s="939" t="s">
        <v>384</v>
      </c>
      <c r="J1" s="939"/>
      <c r="K1" s="939"/>
      <c r="L1" s="939"/>
      <c r="M1" s="2"/>
      <c r="N1" s="938" t="s">
        <v>380</v>
      </c>
      <c r="O1" s="938"/>
      <c r="P1" s="938"/>
      <c r="Q1" s="938"/>
      <c r="R1" s="2"/>
      <c r="S1" s="2"/>
      <c r="T1" s="2"/>
      <c r="U1" s="2"/>
      <c r="V1" s="2"/>
    </row>
    <row r="2" spans="1:22" ht="15" customHeight="1" x14ac:dyDescent="0.25">
      <c r="A2" s="346"/>
      <c r="B2" s="262" t="s">
        <v>478</v>
      </c>
      <c r="C2" s="262" t="s">
        <v>305</v>
      </c>
      <c r="D2" s="262" t="s">
        <v>445</v>
      </c>
      <c r="E2" s="262" t="s">
        <v>373</v>
      </c>
      <c r="F2" s="262" t="s">
        <v>105</v>
      </c>
      <c r="G2" s="389" t="s">
        <v>11</v>
      </c>
      <c r="H2" s="2"/>
      <c r="I2" s="424"/>
      <c r="J2" s="330" t="s">
        <v>3</v>
      </c>
      <c r="K2" s="329" t="s">
        <v>10</v>
      </c>
      <c r="L2" s="316" t="s">
        <v>11</v>
      </c>
      <c r="M2" s="2"/>
      <c r="N2" s="287"/>
      <c r="O2" s="330" t="s">
        <v>3</v>
      </c>
      <c r="P2" s="329" t="s">
        <v>10</v>
      </c>
      <c r="Q2" s="316" t="s">
        <v>11</v>
      </c>
      <c r="R2" s="2"/>
      <c r="S2" s="2"/>
      <c r="T2" s="2"/>
      <c r="U2" s="2"/>
      <c r="V2" s="2"/>
    </row>
    <row r="3" spans="1:22" x14ac:dyDescent="0.25">
      <c r="A3" s="295" t="s">
        <v>21</v>
      </c>
      <c r="B3" s="86">
        <v>19</v>
      </c>
      <c r="C3" s="86">
        <v>870</v>
      </c>
      <c r="D3" s="86">
        <v>39</v>
      </c>
      <c r="E3" s="86">
        <v>107</v>
      </c>
      <c r="F3" s="86">
        <v>11</v>
      </c>
      <c r="G3" s="279">
        <f>SUM(B3:F3)</f>
        <v>1046</v>
      </c>
      <c r="H3" s="20"/>
      <c r="I3" s="295" t="s">
        <v>173</v>
      </c>
      <c r="J3" s="85">
        <v>14097</v>
      </c>
      <c r="K3" s="85">
        <v>1564</v>
      </c>
      <c r="L3" s="206">
        <f>SUM(J3:K3)</f>
        <v>15661</v>
      </c>
      <c r="M3" s="2"/>
      <c r="N3" s="295" t="s">
        <v>374</v>
      </c>
      <c r="O3" s="85">
        <v>319</v>
      </c>
      <c r="P3" s="85">
        <v>8</v>
      </c>
      <c r="Q3" s="206">
        <f>SUM(O3:P3)</f>
        <v>327</v>
      </c>
      <c r="R3" s="2"/>
      <c r="S3" s="2"/>
      <c r="T3" s="2"/>
      <c r="U3" s="2"/>
      <c r="V3" s="2"/>
    </row>
    <row r="4" spans="1:22" x14ac:dyDescent="0.25">
      <c r="A4" s="296" t="s">
        <v>280</v>
      </c>
      <c r="B4" s="92">
        <v>0</v>
      </c>
      <c r="C4" s="92">
        <v>399</v>
      </c>
      <c r="D4" s="92">
        <v>39</v>
      </c>
      <c r="E4" s="92">
        <v>86</v>
      </c>
      <c r="F4" s="92">
        <v>0</v>
      </c>
      <c r="G4" s="641">
        <f>SUM(B4:F4)</f>
        <v>524</v>
      </c>
      <c r="H4" s="20"/>
      <c r="I4" s="296" t="s">
        <v>174</v>
      </c>
      <c r="J4" s="24">
        <v>1123</v>
      </c>
      <c r="K4" s="24">
        <v>145</v>
      </c>
      <c r="L4" s="208">
        <f t="shared" ref="L4:L8" si="0">SUM(J4:K4)</f>
        <v>1268</v>
      </c>
      <c r="M4" s="2"/>
      <c r="N4" s="296" t="s">
        <v>376</v>
      </c>
      <c r="O4" s="24">
        <v>677</v>
      </c>
      <c r="P4" s="24">
        <v>45</v>
      </c>
      <c r="Q4" s="208">
        <f>SUM(O4:P4)</f>
        <v>722</v>
      </c>
      <c r="R4" s="2"/>
      <c r="S4" s="2"/>
      <c r="T4" s="2"/>
      <c r="U4" s="2"/>
      <c r="V4" s="2"/>
    </row>
    <row r="5" spans="1:22" x14ac:dyDescent="0.25">
      <c r="A5" s="295" t="s">
        <v>299</v>
      </c>
      <c r="B5" s="86">
        <v>4</v>
      </c>
      <c r="C5" s="86">
        <v>1197</v>
      </c>
      <c r="D5" s="86">
        <v>45</v>
      </c>
      <c r="E5" s="86">
        <v>144</v>
      </c>
      <c r="F5" s="86">
        <v>21</v>
      </c>
      <c r="G5" s="279">
        <f t="shared" ref="G5:G30" si="1">SUM(B5:F5)</f>
        <v>1411</v>
      </c>
      <c r="H5" s="20"/>
      <c r="I5" s="295" t="s">
        <v>545</v>
      </c>
      <c r="J5" s="85">
        <v>2385</v>
      </c>
      <c r="K5" s="85">
        <v>212</v>
      </c>
      <c r="L5" s="206">
        <f t="shared" si="0"/>
        <v>2597</v>
      </c>
      <c r="M5" s="2"/>
      <c r="N5" s="295" t="s">
        <v>375</v>
      </c>
      <c r="O5" s="85">
        <v>1728</v>
      </c>
      <c r="P5" s="85">
        <v>21</v>
      </c>
      <c r="Q5" s="206">
        <f t="shared" ref="Q5:Q8" si="2">SUM(O5:P5)</f>
        <v>1749</v>
      </c>
      <c r="R5" s="2"/>
      <c r="S5" s="2"/>
      <c r="T5" s="2"/>
      <c r="U5" s="2"/>
      <c r="V5" s="2"/>
    </row>
    <row r="6" spans="1:22" x14ac:dyDescent="0.25">
      <c r="A6" s="296" t="s">
        <v>282</v>
      </c>
      <c r="B6" s="92">
        <v>17</v>
      </c>
      <c r="C6" s="92">
        <v>758</v>
      </c>
      <c r="D6" s="92">
        <v>23</v>
      </c>
      <c r="E6" s="92">
        <v>121</v>
      </c>
      <c r="F6" s="92">
        <v>6</v>
      </c>
      <c r="G6" s="641">
        <f t="shared" si="1"/>
        <v>925</v>
      </c>
      <c r="H6" s="20"/>
      <c r="I6" s="296" t="s">
        <v>178</v>
      </c>
      <c r="J6" s="24">
        <v>169</v>
      </c>
      <c r="K6" s="24">
        <v>14</v>
      </c>
      <c r="L6" s="208">
        <f t="shared" si="0"/>
        <v>183</v>
      </c>
      <c r="M6" s="2"/>
      <c r="N6" s="296" t="s">
        <v>377</v>
      </c>
      <c r="O6" s="24">
        <v>3</v>
      </c>
      <c r="P6" s="24">
        <v>0</v>
      </c>
      <c r="Q6" s="208">
        <f t="shared" si="2"/>
        <v>3</v>
      </c>
      <c r="R6" s="2"/>
      <c r="S6" s="2"/>
      <c r="T6" s="2"/>
      <c r="U6" s="2"/>
      <c r="V6" s="2"/>
    </row>
    <row r="7" spans="1:22" ht="15.75" thickBot="1" x14ac:dyDescent="0.3">
      <c r="A7" s="295" t="s">
        <v>281</v>
      </c>
      <c r="B7" s="86">
        <v>1</v>
      </c>
      <c r="C7" s="86">
        <v>218</v>
      </c>
      <c r="D7" s="86">
        <v>15</v>
      </c>
      <c r="E7" s="86">
        <v>61</v>
      </c>
      <c r="F7" s="86">
        <v>0</v>
      </c>
      <c r="G7" s="279">
        <f t="shared" si="1"/>
        <v>295</v>
      </c>
      <c r="H7" s="20"/>
      <c r="I7" s="417" t="s">
        <v>105</v>
      </c>
      <c r="J7" s="413">
        <v>187</v>
      </c>
      <c r="K7" s="413">
        <v>19</v>
      </c>
      <c r="L7" s="418">
        <f t="shared" si="0"/>
        <v>206</v>
      </c>
      <c r="M7" s="2"/>
      <c r="N7" s="295" t="s">
        <v>571</v>
      </c>
      <c r="O7" s="85">
        <v>24</v>
      </c>
      <c r="P7" s="85">
        <v>0</v>
      </c>
      <c r="Q7" s="206">
        <f t="shared" si="2"/>
        <v>24</v>
      </c>
      <c r="R7" s="2"/>
      <c r="S7" s="2"/>
      <c r="T7" s="2"/>
      <c r="U7" s="2"/>
      <c r="V7" s="2"/>
    </row>
    <row r="8" spans="1:22" ht="16.5" thickTop="1" thickBot="1" x14ac:dyDescent="0.3">
      <c r="A8" s="296" t="s">
        <v>22</v>
      </c>
      <c r="B8" s="92">
        <v>3</v>
      </c>
      <c r="C8" s="92">
        <v>223</v>
      </c>
      <c r="D8" s="92">
        <v>28</v>
      </c>
      <c r="E8" s="92">
        <v>42</v>
      </c>
      <c r="F8" s="92">
        <v>6</v>
      </c>
      <c r="G8" s="641">
        <f t="shared" si="1"/>
        <v>302</v>
      </c>
      <c r="H8" s="20"/>
      <c r="I8" s="380" t="s">
        <v>11</v>
      </c>
      <c r="J8" s="200">
        <f>SUM(J3:J7)</f>
        <v>17961</v>
      </c>
      <c r="K8" s="200">
        <f>SUM(K3:K7)</f>
        <v>1954</v>
      </c>
      <c r="L8" s="209">
        <f t="shared" si="0"/>
        <v>19915</v>
      </c>
      <c r="M8" s="2"/>
      <c r="N8" s="324" t="s">
        <v>572</v>
      </c>
      <c r="O8" s="325">
        <v>6</v>
      </c>
      <c r="P8" s="325">
        <v>0</v>
      </c>
      <c r="Q8" s="208">
        <f t="shared" si="2"/>
        <v>6</v>
      </c>
      <c r="R8" s="2"/>
      <c r="S8" s="2"/>
      <c r="T8" s="2"/>
      <c r="U8" s="2"/>
      <c r="V8" s="2"/>
    </row>
    <row r="9" spans="1:22" ht="16.5" thickTop="1" thickBot="1" x14ac:dyDescent="0.3">
      <c r="A9" s="295" t="s">
        <v>288</v>
      </c>
      <c r="B9" s="86">
        <v>1</v>
      </c>
      <c r="C9" s="86">
        <v>421</v>
      </c>
      <c r="D9" s="86">
        <v>153</v>
      </c>
      <c r="E9" s="86">
        <v>73</v>
      </c>
      <c r="F9" s="86">
        <v>7</v>
      </c>
      <c r="G9" s="279">
        <f t="shared" si="1"/>
        <v>655</v>
      </c>
      <c r="H9" s="20"/>
      <c r="I9" s="705" t="s">
        <v>570</v>
      </c>
      <c r="J9" s="336"/>
      <c r="K9" s="336"/>
      <c r="L9" s="336"/>
      <c r="M9" s="2"/>
      <c r="N9" s="270" t="s">
        <v>11</v>
      </c>
      <c r="O9" s="200">
        <f>SUM(O3:O8)</f>
        <v>2757</v>
      </c>
      <c r="P9" s="200">
        <f>SUM(P3:P8)</f>
        <v>74</v>
      </c>
      <c r="Q9" s="333">
        <f>SUM(Q3:Q8)</f>
        <v>2831</v>
      </c>
      <c r="R9" s="2"/>
      <c r="S9" s="2"/>
      <c r="T9" s="2"/>
      <c r="U9" s="2"/>
      <c r="V9" s="2"/>
    </row>
    <row r="10" spans="1:22" ht="15.75" thickBot="1" x14ac:dyDescent="0.3">
      <c r="A10" s="296" t="s">
        <v>300</v>
      </c>
      <c r="B10" s="92">
        <v>28</v>
      </c>
      <c r="C10" s="92">
        <v>501</v>
      </c>
      <c r="D10" s="92">
        <v>28</v>
      </c>
      <c r="E10" s="92">
        <v>134</v>
      </c>
      <c r="F10" s="92">
        <v>9</v>
      </c>
      <c r="G10" s="641">
        <f t="shared" si="1"/>
        <v>700</v>
      </c>
      <c r="H10" s="20"/>
      <c r="I10" s="891" t="s">
        <v>459</v>
      </c>
      <c r="J10" s="891"/>
      <c r="K10" s="891"/>
      <c r="L10" s="891"/>
      <c r="M10" s="2"/>
      <c r="N10" s="42" t="s">
        <v>569</v>
      </c>
      <c r="R10" s="2"/>
      <c r="S10" s="2"/>
      <c r="T10" s="2"/>
      <c r="U10" s="2"/>
      <c r="V10" s="2"/>
    </row>
    <row r="11" spans="1:22" x14ac:dyDescent="0.25">
      <c r="A11" s="295" t="s">
        <v>301</v>
      </c>
      <c r="B11" s="86">
        <v>10</v>
      </c>
      <c r="C11" s="86">
        <v>779</v>
      </c>
      <c r="D11" s="86">
        <v>60</v>
      </c>
      <c r="E11" s="86">
        <v>110</v>
      </c>
      <c r="F11" s="86">
        <v>13</v>
      </c>
      <c r="G11" s="279">
        <f t="shared" si="1"/>
        <v>972</v>
      </c>
      <c r="H11" s="20"/>
      <c r="I11" s="287"/>
      <c r="J11" s="330" t="s">
        <v>3</v>
      </c>
      <c r="K11" s="329" t="s">
        <v>10</v>
      </c>
      <c r="L11" s="316" t="s">
        <v>11</v>
      </c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25">
      <c r="A12" s="296" t="s">
        <v>23</v>
      </c>
      <c r="B12" s="92">
        <v>0</v>
      </c>
      <c r="C12" s="92">
        <v>116</v>
      </c>
      <c r="D12" s="92">
        <v>9</v>
      </c>
      <c r="E12" s="92">
        <v>21</v>
      </c>
      <c r="F12" s="92">
        <v>0</v>
      </c>
      <c r="G12" s="641">
        <f t="shared" si="1"/>
        <v>146</v>
      </c>
      <c r="H12" s="20"/>
      <c r="I12" s="295" t="s">
        <v>155</v>
      </c>
      <c r="J12" s="85">
        <v>875</v>
      </c>
      <c r="K12" s="85">
        <v>51</v>
      </c>
      <c r="L12" s="206">
        <f>SUM(J12:K12)</f>
        <v>926</v>
      </c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25">
      <c r="A13" s="295" t="s">
        <v>290</v>
      </c>
      <c r="B13" s="86">
        <v>1</v>
      </c>
      <c r="C13" s="86">
        <v>946</v>
      </c>
      <c r="D13" s="86">
        <v>16</v>
      </c>
      <c r="E13" s="86">
        <v>133</v>
      </c>
      <c r="F13" s="86">
        <v>17</v>
      </c>
      <c r="G13" s="279">
        <f t="shared" si="1"/>
        <v>1113</v>
      </c>
      <c r="H13" s="20"/>
      <c r="I13" s="296" t="s">
        <v>156</v>
      </c>
      <c r="J13" s="24">
        <v>1631</v>
      </c>
      <c r="K13" s="24">
        <v>148</v>
      </c>
      <c r="L13" s="208">
        <f>SUM(J13:K13)</f>
        <v>1779</v>
      </c>
      <c r="M13" s="61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25">
      <c r="A14" s="296" t="s">
        <v>289</v>
      </c>
      <c r="B14" s="92">
        <v>5</v>
      </c>
      <c r="C14" s="92">
        <v>1484</v>
      </c>
      <c r="D14" s="92">
        <v>48</v>
      </c>
      <c r="E14" s="92">
        <v>180</v>
      </c>
      <c r="F14" s="92">
        <v>20</v>
      </c>
      <c r="G14" s="641">
        <f t="shared" si="1"/>
        <v>1737</v>
      </c>
      <c r="H14" s="20"/>
      <c r="I14" s="295" t="s">
        <v>157</v>
      </c>
      <c r="J14" s="85">
        <v>4248</v>
      </c>
      <c r="K14" s="85">
        <v>390</v>
      </c>
      <c r="L14" s="206">
        <f t="shared" ref="L14:L25" si="3">SUM(J14:K14)</f>
        <v>4638</v>
      </c>
      <c r="M14" s="3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25">
      <c r="A15" s="295" t="s">
        <v>26</v>
      </c>
      <c r="B15" s="86">
        <v>0</v>
      </c>
      <c r="C15" s="86">
        <v>404</v>
      </c>
      <c r="D15" s="86">
        <v>16</v>
      </c>
      <c r="E15" s="86">
        <v>62</v>
      </c>
      <c r="F15" s="86">
        <v>2</v>
      </c>
      <c r="G15" s="279">
        <f t="shared" si="1"/>
        <v>484</v>
      </c>
      <c r="H15" s="839"/>
      <c r="I15" s="296" t="s">
        <v>158</v>
      </c>
      <c r="J15" s="24">
        <v>5035</v>
      </c>
      <c r="K15" s="24">
        <v>766</v>
      </c>
      <c r="L15" s="208">
        <f t="shared" si="3"/>
        <v>5801</v>
      </c>
      <c r="M15" s="3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25">
      <c r="A16" s="296" t="s">
        <v>283</v>
      </c>
      <c r="B16" s="92">
        <v>4</v>
      </c>
      <c r="C16" s="92">
        <v>398</v>
      </c>
      <c r="D16" s="92">
        <v>89</v>
      </c>
      <c r="E16" s="92">
        <v>87</v>
      </c>
      <c r="F16" s="92">
        <v>1</v>
      </c>
      <c r="G16" s="641">
        <f t="shared" si="1"/>
        <v>579</v>
      </c>
      <c r="H16" s="20"/>
      <c r="I16" s="295" t="s">
        <v>159</v>
      </c>
      <c r="J16" s="85">
        <v>2439</v>
      </c>
      <c r="K16" s="85">
        <v>339</v>
      </c>
      <c r="L16" s="206">
        <f t="shared" si="3"/>
        <v>2778</v>
      </c>
      <c r="M16" s="3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5">
      <c r="A17" s="295" t="s">
        <v>284</v>
      </c>
      <c r="B17" s="86">
        <v>14</v>
      </c>
      <c r="C17" s="86">
        <v>774</v>
      </c>
      <c r="D17" s="86">
        <v>73</v>
      </c>
      <c r="E17" s="86">
        <v>127</v>
      </c>
      <c r="F17" s="86">
        <v>9</v>
      </c>
      <c r="G17" s="279">
        <f t="shared" si="1"/>
        <v>997</v>
      </c>
      <c r="H17" s="20"/>
      <c r="I17" s="296" t="s">
        <v>190</v>
      </c>
      <c r="J17" s="24">
        <v>556</v>
      </c>
      <c r="K17" s="24">
        <v>92</v>
      </c>
      <c r="L17" s="208">
        <f t="shared" si="3"/>
        <v>648</v>
      </c>
      <c r="M17" s="3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25">
      <c r="A18" s="296" t="s">
        <v>285</v>
      </c>
      <c r="B18" s="92">
        <v>0</v>
      </c>
      <c r="C18" s="92">
        <v>357</v>
      </c>
      <c r="D18" s="92">
        <v>62</v>
      </c>
      <c r="E18" s="92">
        <v>99</v>
      </c>
      <c r="F18" s="92">
        <v>7</v>
      </c>
      <c r="G18" s="641">
        <f t="shared" si="1"/>
        <v>525</v>
      </c>
      <c r="H18" s="20"/>
      <c r="I18" s="295" t="s">
        <v>546</v>
      </c>
      <c r="J18" s="85">
        <v>134</v>
      </c>
      <c r="K18" s="85">
        <v>20</v>
      </c>
      <c r="L18" s="206">
        <f t="shared" si="3"/>
        <v>154</v>
      </c>
      <c r="M18" s="3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5">
      <c r="A19" s="295" t="s">
        <v>28</v>
      </c>
      <c r="B19" s="86">
        <v>22</v>
      </c>
      <c r="C19" s="86">
        <v>1344</v>
      </c>
      <c r="D19" s="86">
        <v>68</v>
      </c>
      <c r="E19" s="86">
        <v>176</v>
      </c>
      <c r="F19" s="86">
        <v>17</v>
      </c>
      <c r="G19" s="279">
        <f t="shared" si="1"/>
        <v>1627</v>
      </c>
      <c r="H19" s="20"/>
      <c r="I19" s="296" t="s">
        <v>533</v>
      </c>
      <c r="J19" s="24">
        <v>277</v>
      </c>
      <c r="K19" s="24">
        <v>36</v>
      </c>
      <c r="L19" s="208">
        <f t="shared" si="3"/>
        <v>313</v>
      </c>
      <c r="M19" s="3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25">
      <c r="A20" s="296" t="s">
        <v>291</v>
      </c>
      <c r="B20" s="92">
        <v>0</v>
      </c>
      <c r="C20" s="92">
        <v>248</v>
      </c>
      <c r="D20" s="92">
        <v>2</v>
      </c>
      <c r="E20" s="92">
        <v>31</v>
      </c>
      <c r="F20" s="92">
        <v>4</v>
      </c>
      <c r="G20" s="641">
        <f t="shared" si="1"/>
        <v>285</v>
      </c>
      <c r="H20" s="20"/>
      <c r="I20" s="295" t="s">
        <v>470</v>
      </c>
      <c r="J20" s="85">
        <v>178</v>
      </c>
      <c r="K20" s="85">
        <v>36</v>
      </c>
      <c r="L20" s="206">
        <f t="shared" si="3"/>
        <v>214</v>
      </c>
      <c r="M20" s="3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25">
      <c r="A21" s="295" t="s">
        <v>292</v>
      </c>
      <c r="B21" s="86">
        <v>0</v>
      </c>
      <c r="C21" s="86">
        <v>126</v>
      </c>
      <c r="D21" s="86">
        <v>67</v>
      </c>
      <c r="E21" s="86">
        <v>28</v>
      </c>
      <c r="F21" s="86">
        <v>0</v>
      </c>
      <c r="G21" s="279">
        <f t="shared" si="1"/>
        <v>221</v>
      </c>
      <c r="H21" s="20"/>
      <c r="I21" s="296" t="s">
        <v>471</v>
      </c>
      <c r="J21" s="24">
        <v>150</v>
      </c>
      <c r="K21" s="24">
        <v>32</v>
      </c>
      <c r="L21" s="208">
        <f t="shared" si="3"/>
        <v>182</v>
      </c>
      <c r="M21" s="3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25">
      <c r="A22" s="296" t="s">
        <v>29</v>
      </c>
      <c r="B22" s="92">
        <v>0</v>
      </c>
      <c r="C22" s="92">
        <v>590</v>
      </c>
      <c r="D22" s="92">
        <v>34</v>
      </c>
      <c r="E22" s="92">
        <v>66</v>
      </c>
      <c r="F22" s="92">
        <v>8</v>
      </c>
      <c r="G22" s="641">
        <f t="shared" si="1"/>
        <v>698</v>
      </c>
      <c r="H22" s="20"/>
      <c r="I22" s="295" t="s">
        <v>307</v>
      </c>
      <c r="J22" s="85">
        <v>91</v>
      </c>
      <c r="K22" s="85">
        <v>0</v>
      </c>
      <c r="L22" s="206">
        <f t="shared" si="3"/>
        <v>91</v>
      </c>
      <c r="M22" s="3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25">
      <c r="A23" s="295" t="s">
        <v>30</v>
      </c>
      <c r="B23" s="86">
        <v>21</v>
      </c>
      <c r="C23" s="86">
        <v>659</v>
      </c>
      <c r="D23" s="86">
        <v>35</v>
      </c>
      <c r="E23" s="86">
        <v>126</v>
      </c>
      <c r="F23" s="86">
        <v>14</v>
      </c>
      <c r="G23" s="279">
        <f t="shared" si="1"/>
        <v>855</v>
      </c>
      <c r="H23" s="20"/>
      <c r="I23" s="296" t="s">
        <v>306</v>
      </c>
      <c r="J23" s="24">
        <v>504</v>
      </c>
      <c r="K23" s="24">
        <v>12</v>
      </c>
      <c r="L23" s="208">
        <f t="shared" si="3"/>
        <v>516</v>
      </c>
      <c r="M23" s="3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25">
      <c r="A24" s="296" t="s">
        <v>293</v>
      </c>
      <c r="B24" s="92">
        <v>0</v>
      </c>
      <c r="C24" s="92">
        <v>0</v>
      </c>
      <c r="D24" s="92">
        <v>141</v>
      </c>
      <c r="E24" s="92">
        <v>2</v>
      </c>
      <c r="F24" s="92">
        <v>0</v>
      </c>
      <c r="G24" s="641">
        <f t="shared" si="1"/>
        <v>143</v>
      </c>
      <c r="H24" s="20"/>
      <c r="I24" s="295" t="s">
        <v>308</v>
      </c>
      <c r="J24" s="85">
        <v>1728</v>
      </c>
      <c r="K24" s="85">
        <v>21</v>
      </c>
      <c r="L24" s="206">
        <f t="shared" si="3"/>
        <v>1749</v>
      </c>
      <c r="M24" s="3"/>
      <c r="N24" s="2"/>
      <c r="O24" s="2"/>
      <c r="P24" s="2"/>
      <c r="Q24" s="2"/>
      <c r="R24" s="2"/>
      <c r="S24" s="2"/>
      <c r="T24" s="2"/>
      <c r="U24" s="2"/>
      <c r="V24" s="2"/>
    </row>
    <row r="25" spans="1:22" ht="15.75" thickBot="1" x14ac:dyDescent="0.3">
      <c r="A25" s="295" t="s">
        <v>31</v>
      </c>
      <c r="B25" s="86">
        <v>0</v>
      </c>
      <c r="C25" s="86">
        <v>147</v>
      </c>
      <c r="D25" s="86">
        <v>7</v>
      </c>
      <c r="E25" s="86">
        <v>34</v>
      </c>
      <c r="F25" s="86">
        <v>0</v>
      </c>
      <c r="G25" s="279">
        <f t="shared" si="1"/>
        <v>188</v>
      </c>
      <c r="H25" s="20"/>
      <c r="I25" s="296" t="s">
        <v>433</v>
      </c>
      <c r="J25" s="24">
        <v>115</v>
      </c>
      <c r="K25" s="24">
        <v>11</v>
      </c>
      <c r="L25" s="208">
        <f t="shared" si="3"/>
        <v>126</v>
      </c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6.5" thickTop="1" thickBot="1" x14ac:dyDescent="0.3">
      <c r="A26" s="296" t="s">
        <v>32</v>
      </c>
      <c r="B26" s="92">
        <v>2</v>
      </c>
      <c r="C26" s="92">
        <v>163</v>
      </c>
      <c r="D26" s="92">
        <v>26</v>
      </c>
      <c r="E26" s="92">
        <v>21</v>
      </c>
      <c r="F26" s="92">
        <v>1</v>
      </c>
      <c r="G26" s="641">
        <f t="shared" si="1"/>
        <v>213</v>
      </c>
      <c r="H26" s="20"/>
      <c r="I26" s="560" t="s">
        <v>11</v>
      </c>
      <c r="J26" s="332">
        <f>SUM(J12:J25)</f>
        <v>17961</v>
      </c>
      <c r="K26" s="332">
        <f t="shared" ref="K26:L26" si="4">SUM(K12:K25)</f>
        <v>1954</v>
      </c>
      <c r="L26" s="333">
        <f t="shared" si="4"/>
        <v>19915</v>
      </c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5">
      <c r="A27" s="295" t="s">
        <v>286</v>
      </c>
      <c r="B27" s="86">
        <v>0</v>
      </c>
      <c r="C27" s="86">
        <v>198</v>
      </c>
      <c r="D27" s="86">
        <v>3</v>
      </c>
      <c r="E27" s="86">
        <v>48</v>
      </c>
      <c r="F27" s="86">
        <v>2</v>
      </c>
      <c r="G27" s="279">
        <f t="shared" si="1"/>
        <v>251</v>
      </c>
      <c r="H27" s="20"/>
      <c r="I27" s="42" t="s">
        <v>569</v>
      </c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5">
      <c r="A28" s="296" t="s">
        <v>73</v>
      </c>
      <c r="B28" s="92">
        <v>0</v>
      </c>
      <c r="C28" s="92">
        <v>17</v>
      </c>
      <c r="D28" s="92">
        <v>0</v>
      </c>
      <c r="E28" s="92">
        <v>0</v>
      </c>
      <c r="F28" s="92">
        <v>1</v>
      </c>
      <c r="G28" s="641">
        <f t="shared" si="1"/>
        <v>18</v>
      </c>
      <c r="H28" s="20"/>
      <c r="N28" s="2"/>
      <c r="O28" s="2"/>
      <c r="P28" s="2"/>
      <c r="Q28" s="2"/>
      <c r="R28" s="57"/>
      <c r="S28" s="57"/>
      <c r="T28" s="57"/>
      <c r="U28" s="57"/>
      <c r="V28" s="2"/>
    </row>
    <row r="29" spans="1:22" x14ac:dyDescent="0.25">
      <c r="A29" s="295" t="s">
        <v>33</v>
      </c>
      <c r="B29" s="86">
        <v>31</v>
      </c>
      <c r="C29" s="86">
        <v>1927</v>
      </c>
      <c r="D29" s="86">
        <v>116</v>
      </c>
      <c r="E29" s="86">
        <v>402</v>
      </c>
      <c r="F29" s="86">
        <v>26</v>
      </c>
      <c r="G29" s="279">
        <f t="shared" si="1"/>
        <v>2502</v>
      </c>
      <c r="H29" s="20"/>
      <c r="N29" s="2"/>
      <c r="O29" s="2"/>
      <c r="P29" s="2"/>
      <c r="Q29" s="2"/>
      <c r="V29" s="2"/>
    </row>
    <row r="30" spans="1:22" ht="15.75" thickBot="1" x14ac:dyDescent="0.3">
      <c r="A30" s="296" t="s">
        <v>34</v>
      </c>
      <c r="B30" s="92">
        <v>0</v>
      </c>
      <c r="C30" s="92">
        <v>397</v>
      </c>
      <c r="D30" s="92">
        <v>26</v>
      </c>
      <c r="E30" s="92">
        <v>76</v>
      </c>
      <c r="F30" s="92">
        <v>4</v>
      </c>
      <c r="G30" s="641">
        <f t="shared" si="1"/>
        <v>503</v>
      </c>
      <c r="H30" s="20"/>
      <c r="Q30" s="2"/>
      <c r="V30" s="2"/>
    </row>
    <row r="31" spans="1:22" ht="16.5" thickTop="1" thickBot="1" x14ac:dyDescent="0.3">
      <c r="A31" s="560" t="s">
        <v>11</v>
      </c>
      <c r="B31" s="222">
        <f>SUM(B3:B30)</f>
        <v>183</v>
      </c>
      <c r="C31" s="222">
        <f>SUM(C3:C30)</f>
        <v>15661</v>
      </c>
      <c r="D31" s="222">
        <f>SUM(D3:D30)</f>
        <v>1268</v>
      </c>
      <c r="E31" s="222">
        <f>SUM(E3:E30)</f>
        <v>2597</v>
      </c>
      <c r="F31" s="222">
        <f>SUM(F3:F30)</f>
        <v>206</v>
      </c>
      <c r="G31" s="333">
        <f t="shared" ref="G31" si="5">SUM(B31:F31)</f>
        <v>19915</v>
      </c>
      <c r="H31" s="20"/>
      <c r="I31" s="2"/>
      <c r="J31" s="2"/>
      <c r="K31" s="2"/>
      <c r="L31" s="2"/>
      <c r="Q31" s="2"/>
      <c r="V31" s="2"/>
    </row>
    <row r="32" spans="1:22" s="361" customFormat="1" x14ac:dyDescent="0.25">
      <c r="A32" s="42" t="s">
        <v>569</v>
      </c>
      <c r="B32" s="640"/>
      <c r="C32" s="640"/>
      <c r="D32" s="640"/>
      <c r="E32" s="640"/>
      <c r="F32" s="640"/>
      <c r="G32" s="336"/>
      <c r="H32" s="20"/>
      <c r="M32" s="89"/>
      <c r="N32" s="89"/>
      <c r="O32" s="89"/>
      <c r="P32" s="89"/>
      <c r="Q32" s="2"/>
      <c r="R32" s="89"/>
      <c r="S32" s="89"/>
      <c r="T32" s="89"/>
      <c r="U32" s="89"/>
    </row>
    <row r="33" spans="1:22" s="361" customFormat="1" x14ac:dyDescent="0.25">
      <c r="A33" s="336"/>
      <c r="B33" s="640"/>
      <c r="C33" s="640"/>
      <c r="D33" s="640"/>
      <c r="E33" s="640"/>
      <c r="F33" s="640"/>
      <c r="G33" s="336"/>
      <c r="H33" s="20"/>
      <c r="M33" s="89"/>
      <c r="N33" s="89"/>
      <c r="O33" s="89"/>
      <c r="P33" s="89"/>
      <c r="Q33" s="2"/>
      <c r="R33" s="89"/>
      <c r="S33" s="89"/>
      <c r="T33" s="89"/>
      <c r="U33" s="89"/>
    </row>
    <row r="34" spans="1:22" ht="15" customHeight="1" x14ac:dyDescent="0.25">
      <c r="G34" s="20"/>
      <c r="I34" s="2"/>
      <c r="J34" s="2"/>
      <c r="K34" s="2"/>
      <c r="L34" s="2"/>
      <c r="Q34" s="361"/>
      <c r="U34" s="2"/>
      <c r="V34" s="2"/>
    </row>
    <row r="35" spans="1:22" ht="15.75" thickBot="1" x14ac:dyDescent="0.3">
      <c r="A35" s="939" t="s">
        <v>458</v>
      </c>
      <c r="B35" s="939"/>
      <c r="C35" s="939"/>
      <c r="D35" s="939"/>
      <c r="E35" s="939"/>
      <c r="F35" s="939"/>
      <c r="G35" s="939"/>
      <c r="H35" s="939"/>
      <c r="I35" s="939"/>
      <c r="J35" s="939"/>
      <c r="K35" s="939"/>
      <c r="L35" s="939"/>
      <c r="M35" s="939"/>
      <c r="N35" s="939"/>
      <c r="O35" s="939"/>
      <c r="P35" s="939"/>
      <c r="Q35" s="361"/>
      <c r="U35" s="2"/>
      <c r="V35" s="2"/>
    </row>
    <row r="36" spans="1:22" ht="15" customHeight="1" x14ac:dyDescent="0.25">
      <c r="A36" s="287"/>
      <c r="B36" s="262" t="s">
        <v>155</v>
      </c>
      <c r="C36" s="262" t="s">
        <v>156</v>
      </c>
      <c r="D36" s="262" t="s">
        <v>157</v>
      </c>
      <c r="E36" s="262" t="s">
        <v>158</v>
      </c>
      <c r="F36" s="262" t="s">
        <v>159</v>
      </c>
      <c r="G36" s="262" t="s">
        <v>190</v>
      </c>
      <c r="H36" s="262" t="s">
        <v>546</v>
      </c>
      <c r="I36" s="262" t="s">
        <v>533</v>
      </c>
      <c r="J36" s="262" t="s">
        <v>470</v>
      </c>
      <c r="K36" s="262" t="s">
        <v>471</v>
      </c>
      <c r="L36" s="262" t="s">
        <v>307</v>
      </c>
      <c r="M36" s="262" t="s">
        <v>306</v>
      </c>
      <c r="N36" s="262" t="s">
        <v>308</v>
      </c>
      <c r="O36" s="262" t="s">
        <v>433</v>
      </c>
      <c r="P36" s="389" t="s">
        <v>11</v>
      </c>
      <c r="U36" s="2"/>
      <c r="V36" s="2"/>
    </row>
    <row r="37" spans="1:22" x14ac:dyDescent="0.25">
      <c r="A37" s="295" t="s">
        <v>21</v>
      </c>
      <c r="B37" s="86">
        <v>139</v>
      </c>
      <c r="C37" s="86">
        <v>151</v>
      </c>
      <c r="D37" s="86">
        <v>233</v>
      </c>
      <c r="E37" s="86">
        <v>176</v>
      </c>
      <c r="F37" s="86">
        <v>72</v>
      </c>
      <c r="G37" s="86">
        <v>6</v>
      </c>
      <c r="H37" s="86">
        <v>4</v>
      </c>
      <c r="I37" s="86">
        <v>4</v>
      </c>
      <c r="J37" s="86">
        <v>4</v>
      </c>
      <c r="K37" s="86">
        <v>4</v>
      </c>
      <c r="L37" s="86">
        <v>12</v>
      </c>
      <c r="M37" s="86">
        <v>55</v>
      </c>
      <c r="N37" s="86">
        <v>171</v>
      </c>
      <c r="O37" s="86">
        <v>15</v>
      </c>
      <c r="P37" s="279">
        <f>SUM(B37:M37)</f>
        <v>860</v>
      </c>
      <c r="U37" s="2"/>
      <c r="V37" s="2"/>
    </row>
    <row r="38" spans="1:22" x14ac:dyDescent="0.25">
      <c r="A38" s="296" t="s">
        <v>280</v>
      </c>
      <c r="B38" s="92">
        <v>4</v>
      </c>
      <c r="C38" s="92">
        <v>24</v>
      </c>
      <c r="D38" s="92">
        <v>133</v>
      </c>
      <c r="E38" s="92">
        <v>197</v>
      </c>
      <c r="F38" s="92">
        <v>95</v>
      </c>
      <c r="G38" s="92">
        <v>24</v>
      </c>
      <c r="H38" s="92">
        <v>6</v>
      </c>
      <c r="I38" s="92">
        <v>20</v>
      </c>
      <c r="J38" s="92">
        <v>8</v>
      </c>
      <c r="K38" s="92">
        <v>9</v>
      </c>
      <c r="L38" s="92">
        <v>0</v>
      </c>
      <c r="M38" s="92">
        <v>4</v>
      </c>
      <c r="N38" s="92">
        <v>0</v>
      </c>
      <c r="O38" s="92">
        <v>0</v>
      </c>
      <c r="P38" s="641">
        <f>SUM(B38:N38)</f>
        <v>524</v>
      </c>
    </row>
    <row r="39" spans="1:22" x14ac:dyDescent="0.25">
      <c r="A39" s="295" t="s">
        <v>299</v>
      </c>
      <c r="B39" s="86">
        <v>10</v>
      </c>
      <c r="C39" s="86">
        <v>113</v>
      </c>
      <c r="D39" s="86">
        <v>395</v>
      </c>
      <c r="E39" s="86">
        <v>371</v>
      </c>
      <c r="F39" s="86">
        <v>184</v>
      </c>
      <c r="G39" s="86">
        <v>33</v>
      </c>
      <c r="H39" s="86">
        <v>12</v>
      </c>
      <c r="I39" s="86">
        <v>11</v>
      </c>
      <c r="J39" s="86">
        <v>6</v>
      </c>
      <c r="K39" s="86">
        <v>5</v>
      </c>
      <c r="L39" s="86">
        <v>2</v>
      </c>
      <c r="M39" s="86">
        <v>31</v>
      </c>
      <c r="N39" s="86">
        <v>238</v>
      </c>
      <c r="O39" s="86">
        <v>0</v>
      </c>
      <c r="P39" s="279">
        <f>SUM(B39:O39)</f>
        <v>1411</v>
      </c>
    </row>
    <row r="40" spans="1:22" x14ac:dyDescent="0.25">
      <c r="A40" s="296" t="s">
        <v>282</v>
      </c>
      <c r="B40" s="92">
        <v>92</v>
      </c>
      <c r="C40" s="92">
        <v>136</v>
      </c>
      <c r="D40" s="92">
        <v>249</v>
      </c>
      <c r="E40" s="92">
        <v>214</v>
      </c>
      <c r="F40" s="92">
        <v>78</v>
      </c>
      <c r="G40" s="92">
        <v>10</v>
      </c>
      <c r="H40" s="92">
        <v>5</v>
      </c>
      <c r="I40" s="92">
        <v>6</v>
      </c>
      <c r="J40" s="92">
        <v>1</v>
      </c>
      <c r="K40" s="92">
        <v>3</v>
      </c>
      <c r="L40" s="92">
        <v>4</v>
      </c>
      <c r="M40" s="92">
        <v>30</v>
      </c>
      <c r="N40" s="92">
        <v>86</v>
      </c>
      <c r="O40" s="92">
        <v>11</v>
      </c>
      <c r="P40" s="641">
        <f>SUM(B40:N40)</f>
        <v>914</v>
      </c>
    </row>
    <row r="41" spans="1:22" x14ac:dyDescent="0.25">
      <c r="A41" s="295" t="s">
        <v>281</v>
      </c>
      <c r="B41" s="86">
        <v>1</v>
      </c>
      <c r="C41" s="86">
        <v>37</v>
      </c>
      <c r="D41" s="86">
        <v>88</v>
      </c>
      <c r="E41" s="86">
        <v>98</v>
      </c>
      <c r="F41" s="86">
        <v>29</v>
      </c>
      <c r="G41" s="86">
        <v>9</v>
      </c>
      <c r="H41" s="86">
        <v>7</v>
      </c>
      <c r="I41" s="86">
        <v>13</v>
      </c>
      <c r="J41" s="86">
        <v>4</v>
      </c>
      <c r="K41" s="86">
        <v>0</v>
      </c>
      <c r="L41" s="86">
        <v>1</v>
      </c>
      <c r="M41" s="86">
        <v>6</v>
      </c>
      <c r="N41" s="86">
        <v>1</v>
      </c>
      <c r="O41" s="86">
        <v>1</v>
      </c>
      <c r="P41" s="279">
        <f>SUM(B41:O41)</f>
        <v>295</v>
      </c>
    </row>
    <row r="42" spans="1:22" x14ac:dyDescent="0.25">
      <c r="A42" s="296" t="s">
        <v>22</v>
      </c>
      <c r="B42" s="92">
        <v>14</v>
      </c>
      <c r="C42" s="92">
        <v>25</v>
      </c>
      <c r="D42" s="92">
        <v>60</v>
      </c>
      <c r="E42" s="92">
        <v>77</v>
      </c>
      <c r="F42" s="92">
        <v>19</v>
      </c>
      <c r="G42" s="92">
        <v>6</v>
      </c>
      <c r="H42" s="92">
        <v>0</v>
      </c>
      <c r="I42" s="92">
        <v>1</v>
      </c>
      <c r="J42" s="92">
        <v>1</v>
      </c>
      <c r="K42" s="92">
        <v>1</v>
      </c>
      <c r="L42" s="92">
        <v>1</v>
      </c>
      <c r="M42" s="92">
        <v>12</v>
      </c>
      <c r="N42" s="92">
        <v>83</v>
      </c>
      <c r="O42" s="92">
        <v>2</v>
      </c>
      <c r="P42" s="641">
        <f>SUM(B42:N42)</f>
        <v>300</v>
      </c>
    </row>
    <row r="43" spans="1:22" x14ac:dyDescent="0.25">
      <c r="A43" s="295" t="s">
        <v>288</v>
      </c>
      <c r="B43" s="86">
        <v>1</v>
      </c>
      <c r="C43" s="86">
        <v>6</v>
      </c>
      <c r="D43" s="86">
        <v>77</v>
      </c>
      <c r="E43" s="86">
        <v>278</v>
      </c>
      <c r="F43" s="86">
        <v>155</v>
      </c>
      <c r="G43" s="86">
        <v>47</v>
      </c>
      <c r="H43" s="86">
        <v>0</v>
      </c>
      <c r="I43" s="86">
        <v>4</v>
      </c>
      <c r="J43" s="86">
        <v>4</v>
      </c>
      <c r="K43" s="86">
        <v>13</v>
      </c>
      <c r="L43" s="86">
        <v>1</v>
      </c>
      <c r="M43" s="86">
        <v>6</v>
      </c>
      <c r="N43" s="86">
        <v>63</v>
      </c>
      <c r="O43" s="86">
        <v>0</v>
      </c>
      <c r="P43" s="279">
        <f>SUM(B43:O43)</f>
        <v>655</v>
      </c>
    </row>
    <row r="44" spans="1:22" x14ac:dyDescent="0.25">
      <c r="A44" s="296" t="s">
        <v>300</v>
      </c>
      <c r="B44" s="92">
        <v>73</v>
      </c>
      <c r="C44" s="92">
        <v>100</v>
      </c>
      <c r="D44" s="92">
        <v>175</v>
      </c>
      <c r="E44" s="92">
        <v>191</v>
      </c>
      <c r="F44" s="92">
        <v>50</v>
      </c>
      <c r="G44" s="92">
        <v>6</v>
      </c>
      <c r="H44" s="92">
        <v>3</v>
      </c>
      <c r="I44" s="92">
        <v>2</v>
      </c>
      <c r="J44" s="92">
        <v>1</v>
      </c>
      <c r="K44" s="92">
        <v>0</v>
      </c>
      <c r="L44" s="92">
        <v>6</v>
      </c>
      <c r="M44" s="92">
        <v>33</v>
      </c>
      <c r="N44" s="92">
        <v>45</v>
      </c>
      <c r="O44" s="92">
        <v>15</v>
      </c>
      <c r="P44" s="641">
        <f>SUM(B44:N44)</f>
        <v>685</v>
      </c>
    </row>
    <row r="45" spans="1:22" x14ac:dyDescent="0.25">
      <c r="A45" s="295" t="s">
        <v>301</v>
      </c>
      <c r="B45" s="86">
        <v>81</v>
      </c>
      <c r="C45" s="86">
        <v>107</v>
      </c>
      <c r="D45" s="86">
        <v>230</v>
      </c>
      <c r="E45" s="86">
        <v>207</v>
      </c>
      <c r="F45" s="86">
        <v>97</v>
      </c>
      <c r="G45" s="86">
        <v>22</v>
      </c>
      <c r="H45" s="86">
        <v>5</v>
      </c>
      <c r="I45" s="86">
        <v>12</v>
      </c>
      <c r="J45" s="86">
        <v>5</v>
      </c>
      <c r="K45" s="86">
        <v>11</v>
      </c>
      <c r="L45" s="86">
        <v>9</v>
      </c>
      <c r="M45" s="86">
        <v>35</v>
      </c>
      <c r="N45" s="86">
        <v>143</v>
      </c>
      <c r="O45" s="86">
        <v>8</v>
      </c>
      <c r="P45" s="279">
        <f>SUM(B45:O45)</f>
        <v>972</v>
      </c>
    </row>
    <row r="46" spans="1:22" x14ac:dyDescent="0.25">
      <c r="A46" s="296" t="s">
        <v>23</v>
      </c>
      <c r="B46" s="92">
        <v>0</v>
      </c>
      <c r="C46" s="92">
        <v>8</v>
      </c>
      <c r="D46" s="92">
        <v>31</v>
      </c>
      <c r="E46" s="92">
        <v>40</v>
      </c>
      <c r="F46" s="92">
        <v>32</v>
      </c>
      <c r="G46" s="92">
        <v>7</v>
      </c>
      <c r="H46" s="92">
        <v>3</v>
      </c>
      <c r="I46" s="92">
        <v>16</v>
      </c>
      <c r="J46" s="92">
        <v>5</v>
      </c>
      <c r="K46" s="92">
        <v>2</v>
      </c>
      <c r="L46" s="92">
        <v>0</v>
      </c>
      <c r="M46" s="92">
        <v>2</v>
      </c>
      <c r="N46" s="92">
        <v>0</v>
      </c>
      <c r="O46" s="92">
        <v>0</v>
      </c>
      <c r="P46" s="641">
        <f>SUM(B46:N46)</f>
        <v>146</v>
      </c>
    </row>
    <row r="47" spans="1:22" x14ac:dyDescent="0.25">
      <c r="A47" s="295" t="s">
        <v>290</v>
      </c>
      <c r="B47" s="86">
        <v>2</v>
      </c>
      <c r="C47" s="86">
        <v>34</v>
      </c>
      <c r="D47" s="86">
        <v>234</v>
      </c>
      <c r="E47" s="86">
        <v>468</v>
      </c>
      <c r="F47" s="86">
        <v>225</v>
      </c>
      <c r="G47" s="86">
        <v>36</v>
      </c>
      <c r="H47" s="86">
        <v>5</v>
      </c>
      <c r="I47" s="86">
        <v>36</v>
      </c>
      <c r="J47" s="86">
        <v>35</v>
      </c>
      <c r="K47" s="86">
        <v>6</v>
      </c>
      <c r="L47" s="86">
        <v>3</v>
      </c>
      <c r="M47" s="86">
        <v>13</v>
      </c>
      <c r="N47" s="86">
        <v>16</v>
      </c>
      <c r="O47" s="86">
        <v>0</v>
      </c>
      <c r="P47" s="279">
        <f>SUM(B47:O47)</f>
        <v>1113</v>
      </c>
    </row>
    <row r="48" spans="1:22" x14ac:dyDescent="0.25">
      <c r="A48" s="296" t="s">
        <v>289</v>
      </c>
      <c r="B48" s="92">
        <v>14</v>
      </c>
      <c r="C48" s="92">
        <v>166</v>
      </c>
      <c r="D48" s="92">
        <v>485</v>
      </c>
      <c r="E48" s="92">
        <v>441</v>
      </c>
      <c r="F48" s="92">
        <v>236</v>
      </c>
      <c r="G48" s="92">
        <v>49</v>
      </c>
      <c r="H48" s="92">
        <v>17</v>
      </c>
      <c r="I48" s="92">
        <v>14</v>
      </c>
      <c r="J48" s="92">
        <v>7</v>
      </c>
      <c r="K48" s="92">
        <v>3</v>
      </c>
      <c r="L48" s="92">
        <v>0</v>
      </c>
      <c r="M48" s="92">
        <v>51</v>
      </c>
      <c r="N48" s="92">
        <v>249</v>
      </c>
      <c r="O48" s="92">
        <v>5</v>
      </c>
      <c r="P48" s="641">
        <f>SUM(B48:N48)</f>
        <v>1732</v>
      </c>
    </row>
    <row r="49" spans="1:16" x14ac:dyDescent="0.25">
      <c r="A49" s="295" t="s">
        <v>26</v>
      </c>
      <c r="B49" s="86">
        <v>0</v>
      </c>
      <c r="C49" s="86">
        <v>30</v>
      </c>
      <c r="D49" s="86">
        <v>127</v>
      </c>
      <c r="E49" s="86">
        <v>167</v>
      </c>
      <c r="F49" s="86">
        <v>88</v>
      </c>
      <c r="G49" s="86">
        <v>19</v>
      </c>
      <c r="H49" s="86">
        <v>8</v>
      </c>
      <c r="I49" s="86">
        <v>20</v>
      </c>
      <c r="J49" s="86">
        <v>17</v>
      </c>
      <c r="K49" s="86">
        <v>4</v>
      </c>
      <c r="L49" s="86">
        <v>0</v>
      </c>
      <c r="M49" s="86">
        <v>4</v>
      </c>
      <c r="N49" s="86">
        <v>0</v>
      </c>
      <c r="O49" s="86">
        <v>0</v>
      </c>
      <c r="P49" s="279">
        <f>SUM(B49:O49)</f>
        <v>484</v>
      </c>
    </row>
    <row r="50" spans="1:16" x14ac:dyDescent="0.25">
      <c r="A50" s="296" t="s">
        <v>283</v>
      </c>
      <c r="B50" s="92">
        <v>22</v>
      </c>
      <c r="C50" s="92">
        <v>28</v>
      </c>
      <c r="D50" s="92">
        <v>81</v>
      </c>
      <c r="E50" s="92">
        <v>175</v>
      </c>
      <c r="F50" s="92">
        <v>136</v>
      </c>
      <c r="G50" s="92">
        <v>55</v>
      </c>
      <c r="H50" s="92">
        <v>5</v>
      </c>
      <c r="I50" s="92">
        <v>6</v>
      </c>
      <c r="J50" s="92">
        <v>9</v>
      </c>
      <c r="K50" s="92">
        <v>18</v>
      </c>
      <c r="L50" s="92">
        <v>4</v>
      </c>
      <c r="M50" s="92">
        <v>14</v>
      </c>
      <c r="N50" s="92">
        <v>23</v>
      </c>
      <c r="O50" s="92">
        <v>3</v>
      </c>
      <c r="P50" s="641">
        <f>SUM(B50:N50)</f>
        <v>576</v>
      </c>
    </row>
    <row r="51" spans="1:16" x14ac:dyDescent="0.25">
      <c r="A51" s="295" t="s">
        <v>284</v>
      </c>
      <c r="B51" s="86">
        <v>42</v>
      </c>
      <c r="C51" s="86">
        <v>118</v>
      </c>
      <c r="D51" s="86">
        <v>216</v>
      </c>
      <c r="E51" s="86">
        <v>362</v>
      </c>
      <c r="F51" s="86">
        <v>141</v>
      </c>
      <c r="G51" s="86">
        <v>37</v>
      </c>
      <c r="H51" s="86">
        <v>8</v>
      </c>
      <c r="I51" s="86">
        <v>8</v>
      </c>
      <c r="J51" s="86">
        <v>8</v>
      </c>
      <c r="K51" s="86">
        <v>18</v>
      </c>
      <c r="L51" s="86">
        <v>0</v>
      </c>
      <c r="M51" s="86">
        <v>9</v>
      </c>
      <c r="N51" s="86">
        <v>19</v>
      </c>
      <c r="O51" s="86">
        <v>11</v>
      </c>
      <c r="P51" s="279">
        <f>SUM(B51:O51)</f>
        <v>997</v>
      </c>
    </row>
    <row r="52" spans="1:16" x14ac:dyDescent="0.25">
      <c r="A52" s="296" t="s">
        <v>285</v>
      </c>
      <c r="B52" s="92">
        <v>4</v>
      </c>
      <c r="C52" s="92">
        <v>17</v>
      </c>
      <c r="D52" s="92">
        <v>108</v>
      </c>
      <c r="E52" s="92">
        <v>203</v>
      </c>
      <c r="F52" s="92">
        <v>98</v>
      </c>
      <c r="G52" s="92">
        <v>38</v>
      </c>
      <c r="H52" s="92">
        <v>5</v>
      </c>
      <c r="I52" s="92">
        <v>14</v>
      </c>
      <c r="J52" s="92">
        <v>14</v>
      </c>
      <c r="K52" s="92">
        <v>16</v>
      </c>
      <c r="L52" s="92">
        <v>3</v>
      </c>
      <c r="M52" s="92">
        <v>4</v>
      </c>
      <c r="N52" s="92">
        <v>1</v>
      </c>
      <c r="O52" s="92">
        <v>0</v>
      </c>
      <c r="P52" s="641">
        <f>SUM(B52:N52)</f>
        <v>525</v>
      </c>
    </row>
    <row r="53" spans="1:16" x14ac:dyDescent="0.25">
      <c r="A53" s="295" t="s">
        <v>28</v>
      </c>
      <c r="B53" s="86">
        <v>88</v>
      </c>
      <c r="C53" s="86">
        <v>116</v>
      </c>
      <c r="D53" s="86">
        <v>335</v>
      </c>
      <c r="E53" s="86">
        <v>343</v>
      </c>
      <c r="F53" s="86">
        <v>213</v>
      </c>
      <c r="G53" s="86">
        <v>44</v>
      </c>
      <c r="H53" s="86">
        <v>2</v>
      </c>
      <c r="I53" s="86">
        <v>14</v>
      </c>
      <c r="J53" s="86">
        <v>7</v>
      </c>
      <c r="K53" s="86">
        <v>6</v>
      </c>
      <c r="L53" s="86">
        <v>10</v>
      </c>
      <c r="M53" s="86">
        <v>36</v>
      </c>
      <c r="N53" s="86">
        <v>394</v>
      </c>
      <c r="O53" s="86">
        <v>19</v>
      </c>
      <c r="P53" s="279">
        <f>SUM(B53:O53)</f>
        <v>1627</v>
      </c>
    </row>
    <row r="54" spans="1:16" x14ac:dyDescent="0.25">
      <c r="A54" s="296" t="s">
        <v>291</v>
      </c>
      <c r="B54" s="92">
        <v>15</v>
      </c>
      <c r="C54" s="92">
        <v>37</v>
      </c>
      <c r="D54" s="92">
        <v>95</v>
      </c>
      <c r="E54" s="92">
        <v>97</v>
      </c>
      <c r="F54" s="92">
        <v>18</v>
      </c>
      <c r="G54" s="92">
        <v>5</v>
      </c>
      <c r="H54" s="92">
        <v>0</v>
      </c>
      <c r="I54" s="92">
        <v>5</v>
      </c>
      <c r="J54" s="92">
        <v>7</v>
      </c>
      <c r="K54" s="92">
        <v>0</v>
      </c>
      <c r="L54" s="92">
        <v>1</v>
      </c>
      <c r="M54" s="92">
        <v>5</v>
      </c>
      <c r="N54" s="92">
        <v>0</v>
      </c>
      <c r="O54" s="92">
        <v>0</v>
      </c>
      <c r="P54" s="641">
        <f>SUM(B54:N54)</f>
        <v>285</v>
      </c>
    </row>
    <row r="55" spans="1:16" x14ac:dyDescent="0.25">
      <c r="A55" s="295" t="s">
        <v>292</v>
      </c>
      <c r="B55" s="86">
        <v>0</v>
      </c>
      <c r="C55" s="86">
        <v>6</v>
      </c>
      <c r="D55" s="86">
        <v>31</v>
      </c>
      <c r="E55" s="86">
        <v>87</v>
      </c>
      <c r="F55" s="86">
        <v>55</v>
      </c>
      <c r="G55" s="86">
        <v>20</v>
      </c>
      <c r="H55" s="86">
        <v>3</v>
      </c>
      <c r="I55" s="86">
        <v>1</v>
      </c>
      <c r="J55" s="86">
        <v>4</v>
      </c>
      <c r="K55" s="86">
        <v>9</v>
      </c>
      <c r="L55" s="86">
        <v>0</v>
      </c>
      <c r="M55" s="86">
        <v>2</v>
      </c>
      <c r="N55" s="86">
        <v>2</v>
      </c>
      <c r="O55" s="86">
        <v>1</v>
      </c>
      <c r="P55" s="279">
        <f>SUM(B55:O55)</f>
        <v>221</v>
      </c>
    </row>
    <row r="56" spans="1:16" x14ac:dyDescent="0.25">
      <c r="A56" s="296" t="s">
        <v>29</v>
      </c>
      <c r="B56" s="92">
        <v>6</v>
      </c>
      <c r="C56" s="92">
        <v>23</v>
      </c>
      <c r="D56" s="92">
        <v>133</v>
      </c>
      <c r="E56" s="92">
        <v>273</v>
      </c>
      <c r="F56" s="92">
        <v>148</v>
      </c>
      <c r="G56" s="92">
        <v>46</v>
      </c>
      <c r="H56" s="92">
        <v>9</v>
      </c>
      <c r="I56" s="92">
        <v>21</v>
      </c>
      <c r="J56" s="92">
        <v>22</v>
      </c>
      <c r="K56" s="92">
        <v>12</v>
      </c>
      <c r="L56" s="92">
        <v>0</v>
      </c>
      <c r="M56" s="92">
        <v>1</v>
      </c>
      <c r="N56" s="92">
        <v>4</v>
      </c>
      <c r="O56" s="92">
        <v>0</v>
      </c>
      <c r="P56" s="641">
        <f>SUM(B56:N56)</f>
        <v>698</v>
      </c>
    </row>
    <row r="57" spans="1:16" x14ac:dyDescent="0.25">
      <c r="A57" s="295" t="s">
        <v>30</v>
      </c>
      <c r="B57" s="86">
        <v>106</v>
      </c>
      <c r="C57" s="86">
        <v>108</v>
      </c>
      <c r="D57" s="86">
        <v>196</v>
      </c>
      <c r="E57" s="86">
        <v>220</v>
      </c>
      <c r="F57" s="86">
        <v>85</v>
      </c>
      <c r="G57" s="86">
        <v>6</v>
      </c>
      <c r="H57" s="86">
        <v>2</v>
      </c>
      <c r="I57" s="86">
        <v>3</v>
      </c>
      <c r="J57" s="86">
        <v>2</v>
      </c>
      <c r="K57" s="86">
        <v>1</v>
      </c>
      <c r="L57" s="86">
        <v>13</v>
      </c>
      <c r="M57" s="86">
        <v>46</v>
      </c>
      <c r="N57" s="86">
        <v>53</v>
      </c>
      <c r="O57" s="86">
        <v>14</v>
      </c>
      <c r="P57" s="279">
        <f>SUM(B57:O57)</f>
        <v>855</v>
      </c>
    </row>
    <row r="58" spans="1:16" x14ac:dyDescent="0.25">
      <c r="A58" s="296" t="s">
        <v>293</v>
      </c>
      <c r="B58" s="92">
        <v>0</v>
      </c>
      <c r="C58" s="92">
        <v>0</v>
      </c>
      <c r="D58" s="92">
        <v>4</v>
      </c>
      <c r="E58" s="92">
        <v>57</v>
      </c>
      <c r="F58" s="92">
        <v>49</v>
      </c>
      <c r="G58" s="92">
        <v>21</v>
      </c>
      <c r="H58" s="92">
        <v>0</v>
      </c>
      <c r="I58" s="92">
        <v>0</v>
      </c>
      <c r="J58" s="92">
        <v>1</v>
      </c>
      <c r="K58" s="92">
        <v>10</v>
      </c>
      <c r="L58" s="92">
        <v>0</v>
      </c>
      <c r="M58" s="92">
        <v>1</v>
      </c>
      <c r="N58" s="92">
        <v>0</v>
      </c>
      <c r="O58" s="92">
        <v>0</v>
      </c>
      <c r="P58" s="641">
        <f>SUM(B58:N58)</f>
        <v>143</v>
      </c>
    </row>
    <row r="59" spans="1:16" x14ac:dyDescent="0.25">
      <c r="A59" s="295" t="s">
        <v>31</v>
      </c>
      <c r="B59" s="86">
        <v>0</v>
      </c>
      <c r="C59" s="86">
        <v>9</v>
      </c>
      <c r="D59" s="86">
        <v>58</v>
      </c>
      <c r="E59" s="86">
        <v>66</v>
      </c>
      <c r="F59" s="86">
        <v>29</v>
      </c>
      <c r="G59" s="86">
        <v>5</v>
      </c>
      <c r="H59" s="86">
        <v>3</v>
      </c>
      <c r="I59" s="86">
        <v>9</v>
      </c>
      <c r="J59" s="86">
        <v>6</v>
      </c>
      <c r="K59" s="86">
        <v>1</v>
      </c>
      <c r="L59" s="86">
        <v>0</v>
      </c>
      <c r="M59" s="86">
        <v>2</v>
      </c>
      <c r="N59" s="86">
        <v>0</v>
      </c>
      <c r="O59" s="86">
        <v>0</v>
      </c>
      <c r="P59" s="279">
        <f>SUM(B59:O59)</f>
        <v>188</v>
      </c>
    </row>
    <row r="60" spans="1:16" x14ac:dyDescent="0.25">
      <c r="A60" s="296" t="s">
        <v>32</v>
      </c>
      <c r="B60" s="92">
        <v>19</v>
      </c>
      <c r="C60" s="92">
        <v>30</v>
      </c>
      <c r="D60" s="92">
        <v>51</v>
      </c>
      <c r="E60" s="92">
        <v>64</v>
      </c>
      <c r="F60" s="92">
        <v>20</v>
      </c>
      <c r="G60" s="92">
        <v>6</v>
      </c>
      <c r="H60" s="92">
        <v>0</v>
      </c>
      <c r="I60" s="92">
        <v>0</v>
      </c>
      <c r="J60" s="92">
        <v>2</v>
      </c>
      <c r="K60" s="92">
        <v>2</v>
      </c>
      <c r="L60" s="92">
        <v>1</v>
      </c>
      <c r="M60" s="92">
        <v>1</v>
      </c>
      <c r="N60" s="92">
        <v>16</v>
      </c>
      <c r="O60" s="92">
        <v>1</v>
      </c>
      <c r="P60" s="641">
        <f>SUM(B60:N60)</f>
        <v>212</v>
      </c>
    </row>
    <row r="61" spans="1:16" x14ac:dyDescent="0.25">
      <c r="A61" s="295" t="s">
        <v>286</v>
      </c>
      <c r="B61" s="86">
        <v>0</v>
      </c>
      <c r="C61" s="86">
        <v>3</v>
      </c>
      <c r="D61" s="86">
        <v>65</v>
      </c>
      <c r="E61" s="86">
        <v>98</v>
      </c>
      <c r="F61" s="86">
        <v>36</v>
      </c>
      <c r="G61" s="86">
        <v>14</v>
      </c>
      <c r="H61" s="86">
        <v>5</v>
      </c>
      <c r="I61" s="86">
        <v>17</v>
      </c>
      <c r="J61" s="86">
        <v>9</v>
      </c>
      <c r="K61" s="86">
        <v>1</v>
      </c>
      <c r="L61" s="86">
        <v>0</v>
      </c>
      <c r="M61" s="86">
        <v>3</v>
      </c>
      <c r="N61" s="86">
        <v>0</v>
      </c>
      <c r="O61" s="86">
        <v>0</v>
      </c>
      <c r="P61" s="279">
        <f>SUM(B61:O61)</f>
        <v>251</v>
      </c>
    </row>
    <row r="62" spans="1:16" x14ac:dyDescent="0.25">
      <c r="A62" s="296" t="s">
        <v>73</v>
      </c>
      <c r="B62" s="92">
        <v>0</v>
      </c>
      <c r="C62" s="92">
        <v>0</v>
      </c>
      <c r="D62" s="92">
        <v>7</v>
      </c>
      <c r="E62" s="92">
        <v>4</v>
      </c>
      <c r="F62" s="92">
        <v>7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92">
        <v>0</v>
      </c>
      <c r="O62" s="92">
        <v>0</v>
      </c>
      <c r="P62" s="641">
        <f>SUM(B62:O62)</f>
        <v>18</v>
      </c>
    </row>
    <row r="63" spans="1:16" x14ac:dyDescent="0.25">
      <c r="A63" s="295" t="s">
        <v>33</v>
      </c>
      <c r="B63" s="86">
        <v>191</v>
      </c>
      <c r="C63" s="86">
        <v>295</v>
      </c>
      <c r="D63" s="86">
        <v>599</v>
      </c>
      <c r="E63" s="86">
        <v>684</v>
      </c>
      <c r="F63" s="86">
        <v>305</v>
      </c>
      <c r="G63" s="86">
        <v>55</v>
      </c>
      <c r="H63" s="86">
        <v>21</v>
      </c>
      <c r="I63" s="86">
        <v>34</v>
      </c>
      <c r="J63" s="86">
        <v>16</v>
      </c>
      <c r="K63" s="86">
        <v>21</v>
      </c>
      <c r="L63" s="86">
        <v>19</v>
      </c>
      <c r="M63" s="86">
        <v>101</v>
      </c>
      <c r="N63" s="86">
        <v>141</v>
      </c>
      <c r="O63" s="86">
        <v>20</v>
      </c>
      <c r="P63" s="279">
        <f>SUM(B63:O63)</f>
        <v>2502</v>
      </c>
    </row>
    <row r="64" spans="1:16" ht="15.75" thickBot="1" x14ac:dyDescent="0.3">
      <c r="A64" s="296" t="s">
        <v>34</v>
      </c>
      <c r="B64" s="92">
        <v>2</v>
      </c>
      <c r="C64" s="92">
        <v>52</v>
      </c>
      <c r="D64" s="92">
        <v>142</v>
      </c>
      <c r="E64" s="92">
        <v>143</v>
      </c>
      <c r="F64" s="92">
        <v>78</v>
      </c>
      <c r="G64" s="92">
        <v>22</v>
      </c>
      <c r="H64" s="92">
        <v>16</v>
      </c>
      <c r="I64" s="92">
        <v>22</v>
      </c>
      <c r="J64" s="92">
        <v>9</v>
      </c>
      <c r="K64" s="92">
        <v>6</v>
      </c>
      <c r="L64" s="92">
        <v>1</v>
      </c>
      <c r="M64" s="92">
        <v>9</v>
      </c>
      <c r="N64" s="92">
        <v>1</v>
      </c>
      <c r="O64" s="92">
        <v>0</v>
      </c>
      <c r="P64" s="641">
        <f>SUM(B64:N64)</f>
        <v>503</v>
      </c>
    </row>
    <row r="65" spans="1:16" ht="16.5" thickTop="1" thickBot="1" x14ac:dyDescent="0.3">
      <c r="A65" s="814" t="s">
        <v>11</v>
      </c>
      <c r="B65" s="222">
        <f t="shared" ref="B65:O65" si="6">SUM(B37:B64)</f>
        <v>926</v>
      </c>
      <c r="C65" s="222">
        <f t="shared" si="6"/>
        <v>1779</v>
      </c>
      <c r="D65" s="222">
        <f t="shared" si="6"/>
        <v>4638</v>
      </c>
      <c r="E65" s="222">
        <f t="shared" si="6"/>
        <v>5801</v>
      </c>
      <c r="F65" s="222">
        <f t="shared" si="6"/>
        <v>2778</v>
      </c>
      <c r="G65" s="222">
        <f t="shared" si="6"/>
        <v>648</v>
      </c>
      <c r="H65" s="222">
        <f t="shared" si="6"/>
        <v>154</v>
      </c>
      <c r="I65" s="222">
        <f t="shared" si="6"/>
        <v>313</v>
      </c>
      <c r="J65" s="222">
        <f t="shared" si="6"/>
        <v>214</v>
      </c>
      <c r="K65" s="222">
        <f t="shared" si="6"/>
        <v>182</v>
      </c>
      <c r="L65" s="222">
        <f t="shared" si="6"/>
        <v>91</v>
      </c>
      <c r="M65" s="222">
        <f t="shared" si="6"/>
        <v>516</v>
      </c>
      <c r="N65" s="222">
        <f t="shared" si="6"/>
        <v>1749</v>
      </c>
      <c r="O65" s="222">
        <f t="shared" si="6"/>
        <v>126</v>
      </c>
      <c r="P65" s="333">
        <f>SUM(B65:O65)</f>
        <v>19915</v>
      </c>
    </row>
    <row r="66" spans="1:16" ht="15" customHeight="1" x14ac:dyDescent="0.25">
      <c r="A66" s="834" t="s">
        <v>569</v>
      </c>
      <c r="B66" s="834"/>
      <c r="C66" s="834"/>
      <c r="D66" s="834"/>
      <c r="E66" s="834"/>
      <c r="F66" s="834"/>
      <c r="G66" s="834"/>
      <c r="H66" s="834"/>
      <c r="I66" s="834"/>
      <c r="J66" s="834"/>
      <c r="K66" s="834"/>
      <c r="L66" s="834"/>
      <c r="M66" s="834"/>
      <c r="N66" s="834"/>
      <c r="O66" s="834"/>
    </row>
  </sheetData>
  <mergeCells count="5">
    <mergeCell ref="A1:F1"/>
    <mergeCell ref="I10:L10"/>
    <mergeCell ref="N1:Q1"/>
    <mergeCell ref="A35:P35"/>
    <mergeCell ref="I1:L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N107"/>
  <sheetViews>
    <sheetView topLeftCell="AS1" workbookViewId="0">
      <selection activeCell="T21" sqref="T21"/>
    </sheetView>
  </sheetViews>
  <sheetFormatPr defaultRowHeight="15" x14ac:dyDescent="0.25"/>
  <cols>
    <col min="1" max="1" width="31.7109375" style="20" bestFit="1" customWidth="1"/>
    <col min="2" max="66" width="11.7109375" style="91" customWidth="1"/>
    <col min="67" max="16384" width="9.140625" style="20"/>
  </cols>
  <sheetData>
    <row r="1" spans="1:66" ht="16.5" thickBot="1" x14ac:dyDescent="0.3">
      <c r="A1" s="946" t="s">
        <v>387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946"/>
      <c r="W1" s="946"/>
      <c r="X1" s="946"/>
      <c r="Y1" s="946"/>
      <c r="Z1" s="946"/>
      <c r="AA1" s="946"/>
      <c r="AB1" s="946"/>
      <c r="AC1" s="946"/>
      <c r="AD1" s="946"/>
      <c r="AE1" s="946"/>
      <c r="AF1" s="946"/>
      <c r="AG1" s="946"/>
      <c r="AH1" s="946"/>
      <c r="AI1" s="946"/>
      <c r="AJ1" s="946"/>
      <c r="AK1" s="946"/>
      <c r="AL1" s="946"/>
      <c r="AM1" s="946"/>
      <c r="AN1" s="946"/>
      <c r="AO1" s="946"/>
      <c r="AP1" s="946"/>
      <c r="AQ1" s="946"/>
      <c r="AR1" s="946"/>
      <c r="AS1" s="946"/>
      <c r="AT1" s="946"/>
      <c r="AU1" s="946"/>
      <c r="AV1" s="946"/>
      <c r="AW1" s="946"/>
      <c r="AX1" s="946"/>
      <c r="AY1" s="946"/>
      <c r="AZ1" s="946"/>
      <c r="BA1" s="946"/>
      <c r="BB1" s="946"/>
      <c r="BC1" s="946"/>
      <c r="BD1" s="946"/>
      <c r="BE1" s="946"/>
      <c r="BF1" s="946"/>
      <c r="BG1" s="946"/>
      <c r="BH1" s="946"/>
      <c r="BI1" s="946"/>
      <c r="BJ1" s="946"/>
      <c r="BK1" s="946"/>
      <c r="BL1" s="946"/>
      <c r="BM1" s="946"/>
      <c r="BN1" s="946"/>
    </row>
    <row r="2" spans="1:66" s="431" customFormat="1" x14ac:dyDescent="0.25">
      <c r="A2" s="539"/>
      <c r="B2" s="262" t="s">
        <v>309</v>
      </c>
      <c r="C2" s="262" t="s">
        <v>310</v>
      </c>
      <c r="D2" s="262" t="s">
        <v>311</v>
      </c>
      <c r="E2" s="262" t="s">
        <v>312</v>
      </c>
      <c r="F2" s="262" t="s">
        <v>313</v>
      </c>
      <c r="G2" s="262" t="s">
        <v>314</v>
      </c>
      <c r="H2" s="262" t="s">
        <v>315</v>
      </c>
      <c r="I2" s="262" t="s">
        <v>316</v>
      </c>
      <c r="J2" s="262" t="s">
        <v>317</v>
      </c>
      <c r="K2" s="262" t="s">
        <v>539</v>
      </c>
      <c r="L2" s="262" t="s">
        <v>318</v>
      </c>
      <c r="M2" s="262" t="s">
        <v>319</v>
      </c>
      <c r="N2" s="262" t="s">
        <v>320</v>
      </c>
      <c r="O2" s="262" t="s">
        <v>321</v>
      </c>
      <c r="P2" s="262" t="s">
        <v>322</v>
      </c>
      <c r="Q2" s="262" t="s">
        <v>323</v>
      </c>
      <c r="R2" s="262" t="s">
        <v>324</v>
      </c>
      <c r="S2" s="262" t="s">
        <v>526</v>
      </c>
      <c r="T2" s="262" t="s">
        <v>325</v>
      </c>
      <c r="U2" s="262" t="s">
        <v>326</v>
      </c>
      <c r="V2" s="262" t="s">
        <v>327</v>
      </c>
      <c r="W2" s="262" t="s">
        <v>328</v>
      </c>
      <c r="X2" s="262" t="s">
        <v>329</v>
      </c>
      <c r="Y2" s="262" t="s">
        <v>330</v>
      </c>
      <c r="Z2" s="262" t="s">
        <v>331</v>
      </c>
      <c r="AA2" s="262" t="s">
        <v>332</v>
      </c>
      <c r="AB2" s="262" t="s">
        <v>333</v>
      </c>
      <c r="AC2" s="262" t="s">
        <v>527</v>
      </c>
      <c r="AD2" s="262" t="s">
        <v>334</v>
      </c>
      <c r="AE2" s="262" t="s">
        <v>335</v>
      </c>
      <c r="AF2" s="262" t="s">
        <v>336</v>
      </c>
      <c r="AG2" s="262" t="s">
        <v>337</v>
      </c>
      <c r="AH2" s="262" t="s">
        <v>338</v>
      </c>
      <c r="AI2" s="262" t="s">
        <v>339</v>
      </c>
      <c r="AJ2" s="262" t="s">
        <v>340</v>
      </c>
      <c r="AK2" s="262" t="s">
        <v>341</v>
      </c>
      <c r="AL2" s="262" t="s">
        <v>342</v>
      </c>
      <c r="AM2" s="262" t="s">
        <v>343</v>
      </c>
      <c r="AN2" s="262" t="s">
        <v>344</v>
      </c>
      <c r="AO2" s="262" t="s">
        <v>345</v>
      </c>
      <c r="AP2" s="262" t="s">
        <v>347</v>
      </c>
      <c r="AQ2" s="262" t="s">
        <v>348</v>
      </c>
      <c r="AR2" s="262" t="s">
        <v>349</v>
      </c>
      <c r="AS2" s="262" t="s">
        <v>350</v>
      </c>
      <c r="AT2" s="262" t="s">
        <v>351</v>
      </c>
      <c r="AU2" s="262" t="s">
        <v>352</v>
      </c>
      <c r="AV2" s="262" t="s">
        <v>353</v>
      </c>
      <c r="AW2" s="262" t="s">
        <v>354</v>
      </c>
      <c r="AX2" s="262" t="s">
        <v>355</v>
      </c>
      <c r="AY2" s="262" t="s">
        <v>356</v>
      </c>
      <c r="AZ2" s="262" t="s">
        <v>357</v>
      </c>
      <c r="BA2" s="262" t="s">
        <v>358</v>
      </c>
      <c r="BB2" s="262" t="s">
        <v>359</v>
      </c>
      <c r="BC2" s="262" t="s">
        <v>360</v>
      </c>
      <c r="BD2" s="262" t="s">
        <v>361</v>
      </c>
      <c r="BE2" s="262" t="s">
        <v>362</v>
      </c>
      <c r="BF2" s="262" t="s">
        <v>363</v>
      </c>
      <c r="BG2" s="262" t="s">
        <v>364</v>
      </c>
      <c r="BH2" s="262" t="s">
        <v>365</v>
      </c>
      <c r="BI2" s="262" t="s">
        <v>366</v>
      </c>
      <c r="BJ2" s="262" t="s">
        <v>536</v>
      </c>
      <c r="BK2" s="262" t="s">
        <v>367</v>
      </c>
      <c r="BL2" s="709" t="s">
        <v>368</v>
      </c>
      <c r="BM2" s="709" t="s">
        <v>369</v>
      </c>
      <c r="BN2" s="710" t="s">
        <v>11</v>
      </c>
    </row>
    <row r="3" spans="1:66" x14ac:dyDescent="0.25">
      <c r="A3" s="715" t="s">
        <v>21</v>
      </c>
      <c r="B3" s="426">
        <v>108</v>
      </c>
      <c r="C3" s="426">
        <v>2</v>
      </c>
      <c r="D3" s="426">
        <v>110</v>
      </c>
      <c r="E3" s="426">
        <v>1</v>
      </c>
      <c r="F3" s="426">
        <v>0</v>
      </c>
      <c r="G3" s="426">
        <v>1</v>
      </c>
      <c r="H3" s="426">
        <v>29</v>
      </c>
      <c r="I3" s="426">
        <v>3</v>
      </c>
      <c r="J3" s="426">
        <v>1</v>
      </c>
      <c r="K3" s="426">
        <v>0</v>
      </c>
      <c r="L3" s="426">
        <v>4</v>
      </c>
      <c r="M3" s="426">
        <v>1</v>
      </c>
      <c r="N3" s="426">
        <v>0</v>
      </c>
      <c r="O3" s="426">
        <v>0</v>
      </c>
      <c r="P3" s="426">
        <v>0</v>
      </c>
      <c r="Q3" s="426">
        <v>2</v>
      </c>
      <c r="R3" s="426">
        <v>231</v>
      </c>
      <c r="S3" s="426">
        <v>0</v>
      </c>
      <c r="T3" s="426">
        <v>18</v>
      </c>
      <c r="U3" s="426">
        <v>0</v>
      </c>
      <c r="V3" s="426">
        <v>163</v>
      </c>
      <c r="W3" s="426">
        <v>1</v>
      </c>
      <c r="X3" s="426">
        <v>18</v>
      </c>
      <c r="Y3" s="426">
        <v>5</v>
      </c>
      <c r="Z3" s="426">
        <v>1</v>
      </c>
      <c r="AA3" s="426">
        <v>2</v>
      </c>
      <c r="AB3" s="426">
        <v>0</v>
      </c>
      <c r="AC3" s="426">
        <v>0</v>
      </c>
      <c r="AD3" s="426">
        <v>1</v>
      </c>
      <c r="AE3" s="426">
        <v>0</v>
      </c>
      <c r="AF3" s="426">
        <v>108</v>
      </c>
      <c r="AG3" s="426">
        <v>0</v>
      </c>
      <c r="AH3" s="426">
        <v>2</v>
      </c>
      <c r="AI3" s="426">
        <v>7</v>
      </c>
      <c r="AJ3" s="426">
        <v>3</v>
      </c>
      <c r="AK3" s="426">
        <v>28</v>
      </c>
      <c r="AL3" s="426">
        <v>4</v>
      </c>
      <c r="AM3" s="426">
        <v>6</v>
      </c>
      <c r="AN3" s="426">
        <v>7</v>
      </c>
      <c r="AO3" s="426">
        <v>44</v>
      </c>
      <c r="AP3" s="426">
        <v>6</v>
      </c>
      <c r="AQ3" s="426">
        <v>5</v>
      </c>
      <c r="AR3" s="426">
        <v>1</v>
      </c>
      <c r="AS3" s="426">
        <v>10</v>
      </c>
      <c r="AT3" s="426">
        <v>0</v>
      </c>
      <c r="AU3" s="426">
        <v>0</v>
      </c>
      <c r="AV3" s="426">
        <v>1</v>
      </c>
      <c r="AW3" s="426">
        <v>1</v>
      </c>
      <c r="AX3" s="426">
        <v>0</v>
      </c>
      <c r="AY3" s="426">
        <v>0</v>
      </c>
      <c r="AZ3" s="426">
        <v>39</v>
      </c>
      <c r="BA3" s="426">
        <v>1</v>
      </c>
      <c r="BB3" s="426">
        <v>0</v>
      </c>
      <c r="BC3" s="426">
        <v>0</v>
      </c>
      <c r="BD3" s="426">
        <v>0</v>
      </c>
      <c r="BE3" s="426">
        <v>0</v>
      </c>
      <c r="BF3" s="426">
        <v>2</v>
      </c>
      <c r="BG3" s="426">
        <v>0</v>
      </c>
      <c r="BH3" s="426">
        <v>1</v>
      </c>
      <c r="BI3" s="426">
        <v>2</v>
      </c>
      <c r="BJ3" s="426">
        <v>15</v>
      </c>
      <c r="BK3" s="426">
        <v>0</v>
      </c>
      <c r="BL3" s="432">
        <v>50</v>
      </c>
      <c r="BM3" s="432">
        <v>1</v>
      </c>
      <c r="BN3" s="716">
        <f>SUM(B3:BM3)</f>
        <v>1046</v>
      </c>
    </row>
    <row r="4" spans="1:66" x14ac:dyDescent="0.25">
      <c r="A4" s="717" t="s">
        <v>280</v>
      </c>
      <c r="B4" s="427">
        <v>47</v>
      </c>
      <c r="C4" s="427">
        <v>5</v>
      </c>
      <c r="D4" s="427">
        <v>43</v>
      </c>
      <c r="E4" s="427">
        <v>1</v>
      </c>
      <c r="F4" s="427">
        <v>0</v>
      </c>
      <c r="G4" s="427">
        <v>1</v>
      </c>
      <c r="H4" s="427">
        <v>17</v>
      </c>
      <c r="I4" s="427">
        <v>1</v>
      </c>
      <c r="J4" s="427">
        <v>1</v>
      </c>
      <c r="K4" s="427">
        <v>0</v>
      </c>
      <c r="L4" s="427">
        <v>0</v>
      </c>
      <c r="M4" s="427">
        <v>0</v>
      </c>
      <c r="N4" s="427">
        <v>0</v>
      </c>
      <c r="O4" s="427">
        <v>0</v>
      </c>
      <c r="P4" s="427">
        <v>0</v>
      </c>
      <c r="Q4" s="427">
        <v>2</v>
      </c>
      <c r="R4" s="427">
        <v>79</v>
      </c>
      <c r="S4" s="427">
        <v>0</v>
      </c>
      <c r="T4" s="427">
        <v>8</v>
      </c>
      <c r="U4" s="427">
        <v>3</v>
      </c>
      <c r="V4" s="427">
        <v>100</v>
      </c>
      <c r="W4" s="427">
        <v>1</v>
      </c>
      <c r="X4" s="427">
        <v>2</v>
      </c>
      <c r="Y4" s="427">
        <v>2</v>
      </c>
      <c r="Z4" s="427">
        <v>1</v>
      </c>
      <c r="AA4" s="427">
        <v>1</v>
      </c>
      <c r="AB4" s="427">
        <v>0</v>
      </c>
      <c r="AC4" s="427">
        <v>0</v>
      </c>
      <c r="AD4" s="427">
        <v>2</v>
      </c>
      <c r="AE4" s="427">
        <v>0</v>
      </c>
      <c r="AF4" s="427">
        <v>50</v>
      </c>
      <c r="AG4" s="427">
        <v>0</v>
      </c>
      <c r="AH4" s="427">
        <v>1</v>
      </c>
      <c r="AI4" s="427">
        <v>1</v>
      </c>
      <c r="AJ4" s="427">
        <v>1</v>
      </c>
      <c r="AK4" s="427">
        <v>37</v>
      </c>
      <c r="AL4" s="427">
        <v>3</v>
      </c>
      <c r="AM4" s="427">
        <v>4</v>
      </c>
      <c r="AN4" s="427">
        <v>6</v>
      </c>
      <c r="AO4" s="427">
        <v>27</v>
      </c>
      <c r="AP4" s="427">
        <v>4</v>
      </c>
      <c r="AQ4" s="427">
        <v>1</v>
      </c>
      <c r="AR4" s="427">
        <v>2</v>
      </c>
      <c r="AS4" s="427">
        <v>6</v>
      </c>
      <c r="AT4" s="427">
        <v>3</v>
      </c>
      <c r="AU4" s="427">
        <v>0</v>
      </c>
      <c r="AV4" s="427">
        <v>0</v>
      </c>
      <c r="AW4" s="427">
        <v>0</v>
      </c>
      <c r="AX4" s="427">
        <v>0</v>
      </c>
      <c r="AY4" s="427">
        <v>1</v>
      </c>
      <c r="AZ4" s="427">
        <v>23</v>
      </c>
      <c r="BA4" s="427">
        <v>0</v>
      </c>
      <c r="BB4" s="427">
        <v>2</v>
      </c>
      <c r="BC4" s="427">
        <v>1</v>
      </c>
      <c r="BD4" s="427">
        <v>0</v>
      </c>
      <c r="BE4" s="427">
        <v>1</v>
      </c>
      <c r="BF4" s="427">
        <v>2</v>
      </c>
      <c r="BG4" s="427">
        <v>0</v>
      </c>
      <c r="BH4" s="427">
        <v>2</v>
      </c>
      <c r="BI4" s="427">
        <v>2</v>
      </c>
      <c r="BJ4" s="427">
        <v>0</v>
      </c>
      <c r="BK4" s="427">
        <v>0</v>
      </c>
      <c r="BL4" s="433">
        <v>26</v>
      </c>
      <c r="BM4" s="433">
        <v>1</v>
      </c>
      <c r="BN4" s="815">
        <f t="shared" ref="BN4:BN30" si="0">SUM(B4:BM4)</f>
        <v>524</v>
      </c>
    </row>
    <row r="5" spans="1:66" x14ac:dyDescent="0.25">
      <c r="A5" s="718" t="s">
        <v>299</v>
      </c>
      <c r="B5" s="428">
        <v>157</v>
      </c>
      <c r="C5" s="428">
        <v>4</v>
      </c>
      <c r="D5" s="428">
        <v>145</v>
      </c>
      <c r="E5" s="428">
        <v>1</v>
      </c>
      <c r="F5" s="428">
        <v>0</v>
      </c>
      <c r="G5" s="428">
        <v>1</v>
      </c>
      <c r="H5" s="428">
        <v>74</v>
      </c>
      <c r="I5" s="428">
        <v>8</v>
      </c>
      <c r="J5" s="428">
        <v>7</v>
      </c>
      <c r="K5" s="428">
        <v>0</v>
      </c>
      <c r="L5" s="428">
        <v>1</v>
      </c>
      <c r="M5" s="428">
        <v>3</v>
      </c>
      <c r="N5" s="428">
        <v>0</v>
      </c>
      <c r="O5" s="428">
        <v>1</v>
      </c>
      <c r="P5" s="428">
        <v>0</v>
      </c>
      <c r="Q5" s="428">
        <v>6</v>
      </c>
      <c r="R5" s="428">
        <v>260</v>
      </c>
      <c r="S5" s="428">
        <v>1</v>
      </c>
      <c r="T5" s="428">
        <v>24</v>
      </c>
      <c r="U5" s="428">
        <v>8</v>
      </c>
      <c r="V5" s="428">
        <v>209</v>
      </c>
      <c r="W5" s="428">
        <v>3</v>
      </c>
      <c r="X5" s="428">
        <v>9</v>
      </c>
      <c r="Y5" s="428">
        <v>11</v>
      </c>
      <c r="Z5" s="428">
        <v>1</v>
      </c>
      <c r="AA5" s="428">
        <v>2</v>
      </c>
      <c r="AB5" s="428">
        <v>5</v>
      </c>
      <c r="AC5" s="428">
        <v>0</v>
      </c>
      <c r="AD5" s="428">
        <v>1</v>
      </c>
      <c r="AE5" s="428">
        <v>0</v>
      </c>
      <c r="AF5" s="428">
        <v>140</v>
      </c>
      <c r="AG5" s="428">
        <v>0</v>
      </c>
      <c r="AH5" s="428">
        <v>0</v>
      </c>
      <c r="AI5" s="428">
        <v>10</v>
      </c>
      <c r="AJ5" s="428">
        <v>0</v>
      </c>
      <c r="AK5" s="428">
        <v>64</v>
      </c>
      <c r="AL5" s="428">
        <v>1</v>
      </c>
      <c r="AM5" s="428">
        <v>3</v>
      </c>
      <c r="AN5" s="428">
        <v>7</v>
      </c>
      <c r="AO5" s="428">
        <v>65</v>
      </c>
      <c r="AP5" s="428">
        <v>5</v>
      </c>
      <c r="AQ5" s="428">
        <v>8</v>
      </c>
      <c r="AR5" s="428">
        <v>4</v>
      </c>
      <c r="AS5" s="428">
        <v>8</v>
      </c>
      <c r="AT5" s="428">
        <v>0</v>
      </c>
      <c r="AU5" s="428">
        <v>0</v>
      </c>
      <c r="AV5" s="428">
        <v>4</v>
      </c>
      <c r="AW5" s="428">
        <v>0</v>
      </c>
      <c r="AX5" s="428">
        <v>2</v>
      </c>
      <c r="AY5" s="428">
        <v>1</v>
      </c>
      <c r="AZ5" s="428">
        <v>53</v>
      </c>
      <c r="BA5" s="428">
        <v>2</v>
      </c>
      <c r="BB5" s="428">
        <v>5</v>
      </c>
      <c r="BC5" s="428">
        <v>3</v>
      </c>
      <c r="BD5" s="428">
        <v>0</v>
      </c>
      <c r="BE5" s="428">
        <v>0</v>
      </c>
      <c r="BF5" s="428">
        <v>2</v>
      </c>
      <c r="BG5" s="428">
        <v>1</v>
      </c>
      <c r="BH5" s="428">
        <v>2</v>
      </c>
      <c r="BI5" s="428">
        <v>7</v>
      </c>
      <c r="BJ5" s="428">
        <v>0</v>
      </c>
      <c r="BK5" s="428">
        <v>0</v>
      </c>
      <c r="BL5" s="434">
        <v>69</v>
      </c>
      <c r="BM5" s="434">
        <v>3</v>
      </c>
      <c r="BN5" s="719">
        <f t="shared" si="0"/>
        <v>1411</v>
      </c>
    </row>
    <row r="6" spans="1:66" x14ac:dyDescent="0.25">
      <c r="A6" s="717" t="s">
        <v>282</v>
      </c>
      <c r="B6" s="427">
        <v>90</v>
      </c>
      <c r="C6" s="427">
        <v>9</v>
      </c>
      <c r="D6" s="427">
        <v>83</v>
      </c>
      <c r="E6" s="427">
        <v>1</v>
      </c>
      <c r="F6" s="427">
        <v>0</v>
      </c>
      <c r="G6" s="427">
        <v>0</v>
      </c>
      <c r="H6" s="427">
        <v>34</v>
      </c>
      <c r="I6" s="427">
        <v>4</v>
      </c>
      <c r="J6" s="427">
        <v>0</v>
      </c>
      <c r="K6" s="427">
        <v>0</v>
      </c>
      <c r="L6" s="427">
        <v>2</v>
      </c>
      <c r="M6" s="427">
        <v>1</v>
      </c>
      <c r="N6" s="427">
        <v>1</v>
      </c>
      <c r="O6" s="427">
        <v>0</v>
      </c>
      <c r="P6" s="427">
        <v>0</v>
      </c>
      <c r="Q6" s="427">
        <v>2</v>
      </c>
      <c r="R6" s="427">
        <v>173</v>
      </c>
      <c r="S6" s="427">
        <v>0</v>
      </c>
      <c r="T6" s="427">
        <v>20</v>
      </c>
      <c r="U6" s="427">
        <v>0</v>
      </c>
      <c r="V6" s="427">
        <v>145</v>
      </c>
      <c r="W6" s="427">
        <v>2</v>
      </c>
      <c r="X6" s="427">
        <v>6</v>
      </c>
      <c r="Y6" s="427">
        <v>10</v>
      </c>
      <c r="Z6" s="427">
        <v>0</v>
      </c>
      <c r="AA6" s="427">
        <v>1</v>
      </c>
      <c r="AB6" s="427">
        <v>2</v>
      </c>
      <c r="AC6" s="427">
        <v>0</v>
      </c>
      <c r="AD6" s="427">
        <v>1</v>
      </c>
      <c r="AE6" s="427">
        <v>0</v>
      </c>
      <c r="AF6" s="427">
        <v>95</v>
      </c>
      <c r="AG6" s="427">
        <v>0</v>
      </c>
      <c r="AH6" s="427">
        <v>0</v>
      </c>
      <c r="AI6" s="427">
        <v>8</v>
      </c>
      <c r="AJ6" s="427">
        <v>3</v>
      </c>
      <c r="AK6" s="427">
        <v>40</v>
      </c>
      <c r="AL6" s="427">
        <v>3</v>
      </c>
      <c r="AM6" s="427">
        <v>1</v>
      </c>
      <c r="AN6" s="427">
        <v>8</v>
      </c>
      <c r="AO6" s="427">
        <v>43</v>
      </c>
      <c r="AP6" s="427">
        <v>3</v>
      </c>
      <c r="AQ6" s="427">
        <v>4</v>
      </c>
      <c r="AR6" s="427">
        <v>2</v>
      </c>
      <c r="AS6" s="427">
        <v>8</v>
      </c>
      <c r="AT6" s="427">
        <v>4</v>
      </c>
      <c r="AU6" s="427">
        <v>0</v>
      </c>
      <c r="AV6" s="427">
        <v>2</v>
      </c>
      <c r="AW6" s="427">
        <v>0</v>
      </c>
      <c r="AX6" s="427">
        <v>1</v>
      </c>
      <c r="AY6" s="427">
        <v>4</v>
      </c>
      <c r="AZ6" s="427">
        <v>33</v>
      </c>
      <c r="BA6" s="427">
        <v>2</v>
      </c>
      <c r="BB6" s="427">
        <v>2</v>
      </c>
      <c r="BC6" s="427">
        <v>0</v>
      </c>
      <c r="BD6" s="427">
        <v>0</v>
      </c>
      <c r="BE6" s="427">
        <v>1</v>
      </c>
      <c r="BF6" s="427">
        <v>1</v>
      </c>
      <c r="BG6" s="427">
        <v>0</v>
      </c>
      <c r="BH6" s="427">
        <v>1</v>
      </c>
      <c r="BI6" s="427">
        <v>5</v>
      </c>
      <c r="BJ6" s="427">
        <v>11</v>
      </c>
      <c r="BK6" s="427">
        <v>1</v>
      </c>
      <c r="BL6" s="433">
        <v>49</v>
      </c>
      <c r="BM6" s="433">
        <v>3</v>
      </c>
      <c r="BN6" s="815">
        <f t="shared" si="0"/>
        <v>925</v>
      </c>
    </row>
    <row r="7" spans="1:66" x14ac:dyDescent="0.25">
      <c r="A7" s="718" t="s">
        <v>281</v>
      </c>
      <c r="B7" s="428">
        <v>25</v>
      </c>
      <c r="C7" s="428">
        <v>0</v>
      </c>
      <c r="D7" s="428">
        <v>28</v>
      </c>
      <c r="E7" s="428">
        <v>0</v>
      </c>
      <c r="F7" s="428">
        <v>0</v>
      </c>
      <c r="G7" s="428">
        <v>0</v>
      </c>
      <c r="H7" s="428">
        <v>9</v>
      </c>
      <c r="I7" s="428">
        <v>0</v>
      </c>
      <c r="J7" s="428">
        <v>0</v>
      </c>
      <c r="K7" s="428">
        <v>0</v>
      </c>
      <c r="L7" s="428">
        <v>0</v>
      </c>
      <c r="M7" s="428">
        <v>0</v>
      </c>
      <c r="N7" s="428">
        <v>0</v>
      </c>
      <c r="O7" s="428">
        <v>0</v>
      </c>
      <c r="P7" s="428">
        <v>0</v>
      </c>
      <c r="Q7" s="428">
        <v>1</v>
      </c>
      <c r="R7" s="428">
        <v>51</v>
      </c>
      <c r="S7" s="428">
        <v>0</v>
      </c>
      <c r="T7" s="428">
        <v>5</v>
      </c>
      <c r="U7" s="428">
        <v>1</v>
      </c>
      <c r="V7" s="428">
        <v>63</v>
      </c>
      <c r="W7" s="428">
        <v>0</v>
      </c>
      <c r="X7" s="428">
        <v>4</v>
      </c>
      <c r="Y7" s="428">
        <v>5</v>
      </c>
      <c r="Z7" s="428">
        <v>0</v>
      </c>
      <c r="AA7" s="428">
        <v>0</v>
      </c>
      <c r="AB7" s="428">
        <v>0</v>
      </c>
      <c r="AC7" s="428">
        <v>0</v>
      </c>
      <c r="AD7" s="428">
        <v>1</v>
      </c>
      <c r="AE7" s="428">
        <v>0</v>
      </c>
      <c r="AF7" s="428">
        <v>35</v>
      </c>
      <c r="AG7" s="428">
        <v>0</v>
      </c>
      <c r="AH7" s="428">
        <v>0</v>
      </c>
      <c r="AI7" s="428">
        <v>1</v>
      </c>
      <c r="AJ7" s="428">
        <v>0</v>
      </c>
      <c r="AK7" s="428">
        <v>12</v>
      </c>
      <c r="AL7" s="428">
        <v>0</v>
      </c>
      <c r="AM7" s="428">
        <v>0</v>
      </c>
      <c r="AN7" s="428">
        <v>3</v>
      </c>
      <c r="AO7" s="428">
        <v>18</v>
      </c>
      <c r="AP7" s="428">
        <v>1</v>
      </c>
      <c r="AQ7" s="428">
        <v>2</v>
      </c>
      <c r="AR7" s="428">
        <v>0</v>
      </c>
      <c r="AS7" s="428">
        <v>2</v>
      </c>
      <c r="AT7" s="428">
        <v>1</v>
      </c>
      <c r="AU7" s="428">
        <v>0</v>
      </c>
      <c r="AV7" s="428">
        <v>0</v>
      </c>
      <c r="AW7" s="428">
        <v>0</v>
      </c>
      <c r="AX7" s="428">
        <v>0</v>
      </c>
      <c r="AY7" s="428">
        <v>1</v>
      </c>
      <c r="AZ7" s="428">
        <v>14</v>
      </c>
      <c r="BA7" s="428">
        <v>0</v>
      </c>
      <c r="BB7" s="428">
        <v>2</v>
      </c>
      <c r="BC7" s="428">
        <v>0</v>
      </c>
      <c r="BD7" s="428">
        <v>0</v>
      </c>
      <c r="BE7" s="428">
        <v>0</v>
      </c>
      <c r="BF7" s="428">
        <v>0</v>
      </c>
      <c r="BG7" s="428">
        <v>1</v>
      </c>
      <c r="BH7" s="428">
        <v>0</v>
      </c>
      <c r="BI7" s="428">
        <v>0</v>
      </c>
      <c r="BJ7" s="428">
        <v>1</v>
      </c>
      <c r="BK7" s="428">
        <v>0</v>
      </c>
      <c r="BL7" s="434">
        <v>8</v>
      </c>
      <c r="BM7" s="434">
        <v>0</v>
      </c>
      <c r="BN7" s="719">
        <f t="shared" si="0"/>
        <v>295</v>
      </c>
    </row>
    <row r="8" spans="1:66" x14ac:dyDescent="0.25">
      <c r="A8" s="717" t="s">
        <v>22</v>
      </c>
      <c r="B8" s="427">
        <v>24</v>
      </c>
      <c r="C8" s="427">
        <v>3</v>
      </c>
      <c r="D8" s="427">
        <v>22</v>
      </c>
      <c r="E8" s="427">
        <v>1</v>
      </c>
      <c r="F8" s="427">
        <v>0</v>
      </c>
      <c r="G8" s="427">
        <v>0</v>
      </c>
      <c r="H8" s="427">
        <v>6</v>
      </c>
      <c r="I8" s="427">
        <v>1</v>
      </c>
      <c r="J8" s="427">
        <v>2</v>
      </c>
      <c r="K8" s="427">
        <v>0</v>
      </c>
      <c r="L8" s="427">
        <v>2</v>
      </c>
      <c r="M8" s="427">
        <v>0</v>
      </c>
      <c r="N8" s="427">
        <v>0</v>
      </c>
      <c r="O8" s="427">
        <v>0</v>
      </c>
      <c r="P8" s="427">
        <v>0</v>
      </c>
      <c r="Q8" s="427">
        <v>1</v>
      </c>
      <c r="R8" s="427">
        <v>55</v>
      </c>
      <c r="S8" s="427">
        <v>0</v>
      </c>
      <c r="T8" s="427">
        <v>7</v>
      </c>
      <c r="U8" s="427">
        <v>0</v>
      </c>
      <c r="V8" s="427">
        <v>61</v>
      </c>
      <c r="W8" s="427">
        <v>0</v>
      </c>
      <c r="X8" s="427">
        <v>7</v>
      </c>
      <c r="Y8" s="427">
        <v>2</v>
      </c>
      <c r="Z8" s="427">
        <v>0</v>
      </c>
      <c r="AA8" s="427">
        <v>0</v>
      </c>
      <c r="AB8" s="427">
        <v>0</v>
      </c>
      <c r="AC8" s="427">
        <v>0</v>
      </c>
      <c r="AD8" s="427">
        <v>0</v>
      </c>
      <c r="AE8" s="427">
        <v>0</v>
      </c>
      <c r="AF8" s="427">
        <v>31</v>
      </c>
      <c r="AG8" s="427">
        <v>0</v>
      </c>
      <c r="AH8" s="427">
        <v>1</v>
      </c>
      <c r="AI8" s="427">
        <v>0</v>
      </c>
      <c r="AJ8" s="427">
        <v>1</v>
      </c>
      <c r="AK8" s="427">
        <v>11</v>
      </c>
      <c r="AL8" s="427">
        <v>1</v>
      </c>
      <c r="AM8" s="427">
        <v>2</v>
      </c>
      <c r="AN8" s="427">
        <v>4</v>
      </c>
      <c r="AO8" s="427">
        <v>17</v>
      </c>
      <c r="AP8" s="427">
        <v>1</v>
      </c>
      <c r="AQ8" s="427">
        <v>1</v>
      </c>
      <c r="AR8" s="427">
        <v>0</v>
      </c>
      <c r="AS8" s="427">
        <v>1</v>
      </c>
      <c r="AT8" s="427">
        <v>1</v>
      </c>
      <c r="AU8" s="427">
        <v>1</v>
      </c>
      <c r="AV8" s="427">
        <v>1</v>
      </c>
      <c r="AW8" s="427">
        <v>0</v>
      </c>
      <c r="AX8" s="427">
        <v>0</v>
      </c>
      <c r="AY8" s="427">
        <v>0</v>
      </c>
      <c r="AZ8" s="427">
        <v>9</v>
      </c>
      <c r="BA8" s="427">
        <v>1</v>
      </c>
      <c r="BB8" s="427">
        <v>0</v>
      </c>
      <c r="BC8" s="427">
        <v>1</v>
      </c>
      <c r="BD8" s="427">
        <v>0</v>
      </c>
      <c r="BE8" s="427">
        <v>2</v>
      </c>
      <c r="BF8" s="427">
        <v>0</v>
      </c>
      <c r="BG8" s="427">
        <v>1</v>
      </c>
      <c r="BH8" s="427">
        <v>0</v>
      </c>
      <c r="BI8" s="427">
        <v>2</v>
      </c>
      <c r="BJ8" s="427">
        <v>2</v>
      </c>
      <c r="BK8" s="427">
        <v>2</v>
      </c>
      <c r="BL8" s="433">
        <v>12</v>
      </c>
      <c r="BM8" s="433">
        <v>2</v>
      </c>
      <c r="BN8" s="815">
        <f t="shared" si="0"/>
        <v>302</v>
      </c>
    </row>
    <row r="9" spans="1:66" x14ac:dyDescent="0.25">
      <c r="A9" s="718" t="s">
        <v>288</v>
      </c>
      <c r="B9" s="428">
        <v>60</v>
      </c>
      <c r="C9" s="428">
        <v>8</v>
      </c>
      <c r="D9" s="428">
        <v>60</v>
      </c>
      <c r="E9" s="428">
        <v>1</v>
      </c>
      <c r="F9" s="428">
        <v>1</v>
      </c>
      <c r="G9" s="428">
        <v>2</v>
      </c>
      <c r="H9" s="428">
        <v>18</v>
      </c>
      <c r="I9" s="428">
        <v>2</v>
      </c>
      <c r="J9" s="428">
        <v>3</v>
      </c>
      <c r="K9" s="428">
        <v>0</v>
      </c>
      <c r="L9" s="428">
        <v>0</v>
      </c>
      <c r="M9" s="428">
        <v>0</v>
      </c>
      <c r="N9" s="428">
        <v>0</v>
      </c>
      <c r="O9" s="428">
        <v>0</v>
      </c>
      <c r="P9" s="428">
        <v>0</v>
      </c>
      <c r="Q9" s="428">
        <v>0</v>
      </c>
      <c r="R9" s="428">
        <v>101</v>
      </c>
      <c r="S9" s="428">
        <v>1</v>
      </c>
      <c r="T9" s="428">
        <v>11</v>
      </c>
      <c r="U9" s="428">
        <v>1</v>
      </c>
      <c r="V9" s="428">
        <v>124</v>
      </c>
      <c r="W9" s="428">
        <v>2</v>
      </c>
      <c r="X9" s="428">
        <v>11</v>
      </c>
      <c r="Y9" s="428">
        <v>7</v>
      </c>
      <c r="Z9" s="428">
        <v>3</v>
      </c>
      <c r="AA9" s="428">
        <v>0</v>
      </c>
      <c r="AB9" s="428">
        <v>2</v>
      </c>
      <c r="AC9" s="428">
        <v>0</v>
      </c>
      <c r="AD9" s="428">
        <v>1</v>
      </c>
      <c r="AE9" s="428">
        <v>0</v>
      </c>
      <c r="AF9" s="428">
        <v>67</v>
      </c>
      <c r="AG9" s="428">
        <v>0</v>
      </c>
      <c r="AH9" s="428">
        <v>0</v>
      </c>
      <c r="AI9" s="428">
        <v>6</v>
      </c>
      <c r="AJ9" s="428">
        <v>0</v>
      </c>
      <c r="AK9" s="428">
        <v>24</v>
      </c>
      <c r="AL9" s="428">
        <v>1</v>
      </c>
      <c r="AM9" s="428">
        <v>3</v>
      </c>
      <c r="AN9" s="428">
        <v>3</v>
      </c>
      <c r="AO9" s="428">
        <v>27</v>
      </c>
      <c r="AP9" s="428">
        <v>3</v>
      </c>
      <c r="AQ9" s="428">
        <v>4</v>
      </c>
      <c r="AR9" s="428">
        <v>0</v>
      </c>
      <c r="AS9" s="428">
        <v>3</v>
      </c>
      <c r="AT9" s="428">
        <v>2</v>
      </c>
      <c r="AU9" s="428">
        <v>0</v>
      </c>
      <c r="AV9" s="428">
        <v>2</v>
      </c>
      <c r="AW9" s="428">
        <v>0</v>
      </c>
      <c r="AX9" s="428">
        <v>0</v>
      </c>
      <c r="AY9" s="428">
        <v>4</v>
      </c>
      <c r="AZ9" s="428">
        <v>31</v>
      </c>
      <c r="BA9" s="428">
        <v>0</v>
      </c>
      <c r="BB9" s="428">
        <v>2</v>
      </c>
      <c r="BC9" s="428">
        <v>1</v>
      </c>
      <c r="BD9" s="428">
        <v>0</v>
      </c>
      <c r="BE9" s="428">
        <v>1</v>
      </c>
      <c r="BF9" s="428">
        <v>0</v>
      </c>
      <c r="BG9" s="428">
        <v>0</v>
      </c>
      <c r="BH9" s="428">
        <v>0</v>
      </c>
      <c r="BI9" s="428">
        <v>1</v>
      </c>
      <c r="BJ9" s="428">
        <v>0</v>
      </c>
      <c r="BK9" s="428">
        <v>0</v>
      </c>
      <c r="BL9" s="434">
        <v>50</v>
      </c>
      <c r="BM9" s="434">
        <v>1</v>
      </c>
      <c r="BN9" s="719">
        <f t="shared" si="0"/>
        <v>655</v>
      </c>
    </row>
    <row r="10" spans="1:66" x14ac:dyDescent="0.25">
      <c r="A10" s="717" t="s">
        <v>300</v>
      </c>
      <c r="B10" s="427">
        <v>65</v>
      </c>
      <c r="C10" s="427">
        <v>4</v>
      </c>
      <c r="D10" s="427">
        <v>69</v>
      </c>
      <c r="E10" s="427">
        <v>2</v>
      </c>
      <c r="F10" s="427">
        <v>0</v>
      </c>
      <c r="G10" s="427">
        <v>1</v>
      </c>
      <c r="H10" s="427">
        <v>20</v>
      </c>
      <c r="I10" s="427">
        <v>3</v>
      </c>
      <c r="J10" s="427">
        <v>3</v>
      </c>
      <c r="K10" s="427">
        <v>0</v>
      </c>
      <c r="L10" s="427">
        <v>3</v>
      </c>
      <c r="M10" s="427">
        <v>0</v>
      </c>
      <c r="N10" s="427">
        <v>1</v>
      </c>
      <c r="O10" s="427">
        <v>0</v>
      </c>
      <c r="P10" s="427">
        <v>0</v>
      </c>
      <c r="Q10" s="427">
        <v>1</v>
      </c>
      <c r="R10" s="427">
        <v>148</v>
      </c>
      <c r="S10" s="427">
        <v>0</v>
      </c>
      <c r="T10" s="427">
        <v>7</v>
      </c>
      <c r="U10" s="427">
        <v>1</v>
      </c>
      <c r="V10" s="427">
        <v>99</v>
      </c>
      <c r="W10" s="427">
        <v>0</v>
      </c>
      <c r="X10" s="427">
        <v>9</v>
      </c>
      <c r="Y10" s="427">
        <v>2</v>
      </c>
      <c r="Z10" s="427">
        <v>0</v>
      </c>
      <c r="AA10" s="427">
        <v>0</v>
      </c>
      <c r="AB10" s="427">
        <v>1</v>
      </c>
      <c r="AC10" s="427">
        <v>0</v>
      </c>
      <c r="AD10" s="427">
        <v>0</v>
      </c>
      <c r="AE10" s="427">
        <v>0</v>
      </c>
      <c r="AF10" s="427">
        <v>57</v>
      </c>
      <c r="AG10" s="427">
        <v>0</v>
      </c>
      <c r="AH10" s="427">
        <v>1</v>
      </c>
      <c r="AI10" s="427">
        <v>5</v>
      </c>
      <c r="AJ10" s="427">
        <v>0</v>
      </c>
      <c r="AK10" s="427">
        <v>21</v>
      </c>
      <c r="AL10" s="427">
        <v>1</v>
      </c>
      <c r="AM10" s="427">
        <v>10</v>
      </c>
      <c r="AN10" s="427">
        <v>12</v>
      </c>
      <c r="AO10" s="427">
        <v>32</v>
      </c>
      <c r="AP10" s="427">
        <v>3</v>
      </c>
      <c r="AQ10" s="427">
        <v>2</v>
      </c>
      <c r="AR10" s="427">
        <v>1</v>
      </c>
      <c r="AS10" s="427">
        <v>5</v>
      </c>
      <c r="AT10" s="427">
        <v>4</v>
      </c>
      <c r="AU10" s="427">
        <v>0</v>
      </c>
      <c r="AV10" s="427">
        <v>0</v>
      </c>
      <c r="AW10" s="427">
        <v>0</v>
      </c>
      <c r="AX10" s="427">
        <v>0</v>
      </c>
      <c r="AY10" s="427">
        <v>1</v>
      </c>
      <c r="AZ10" s="427">
        <v>40</v>
      </c>
      <c r="BA10" s="427">
        <v>0</v>
      </c>
      <c r="BB10" s="427">
        <v>2</v>
      </c>
      <c r="BC10" s="427">
        <v>0</v>
      </c>
      <c r="BD10" s="427">
        <v>0</v>
      </c>
      <c r="BE10" s="427">
        <v>0</v>
      </c>
      <c r="BF10" s="427">
        <v>1</v>
      </c>
      <c r="BG10" s="427">
        <v>0</v>
      </c>
      <c r="BH10" s="427">
        <v>0</v>
      </c>
      <c r="BI10" s="427">
        <v>0</v>
      </c>
      <c r="BJ10" s="427">
        <v>15</v>
      </c>
      <c r="BK10" s="427">
        <v>1</v>
      </c>
      <c r="BL10" s="433">
        <v>47</v>
      </c>
      <c r="BM10" s="433">
        <v>0</v>
      </c>
      <c r="BN10" s="815">
        <f t="shared" si="0"/>
        <v>700</v>
      </c>
    </row>
    <row r="11" spans="1:66" x14ac:dyDescent="0.25">
      <c r="A11" s="718" t="s">
        <v>301</v>
      </c>
      <c r="B11" s="428">
        <v>76</v>
      </c>
      <c r="C11" s="428">
        <v>6</v>
      </c>
      <c r="D11" s="428">
        <v>101</v>
      </c>
      <c r="E11" s="428">
        <v>2</v>
      </c>
      <c r="F11" s="428">
        <v>0</v>
      </c>
      <c r="G11" s="428">
        <v>3</v>
      </c>
      <c r="H11" s="428">
        <v>26</v>
      </c>
      <c r="I11" s="428">
        <v>6</v>
      </c>
      <c r="J11" s="428">
        <v>1</v>
      </c>
      <c r="K11" s="428">
        <v>0</v>
      </c>
      <c r="L11" s="428">
        <v>0</v>
      </c>
      <c r="M11" s="428">
        <v>2</v>
      </c>
      <c r="N11" s="428">
        <v>0</v>
      </c>
      <c r="O11" s="428">
        <v>1</v>
      </c>
      <c r="P11" s="428">
        <v>1</v>
      </c>
      <c r="Q11" s="428">
        <v>7</v>
      </c>
      <c r="R11" s="428">
        <v>188</v>
      </c>
      <c r="S11" s="428">
        <v>0</v>
      </c>
      <c r="T11" s="428">
        <v>31</v>
      </c>
      <c r="U11" s="428">
        <v>3</v>
      </c>
      <c r="V11" s="428">
        <v>160</v>
      </c>
      <c r="W11" s="428">
        <v>0</v>
      </c>
      <c r="X11" s="428">
        <v>17</v>
      </c>
      <c r="Y11" s="428">
        <v>13</v>
      </c>
      <c r="Z11" s="428">
        <v>4</v>
      </c>
      <c r="AA11" s="428">
        <v>1</v>
      </c>
      <c r="AB11" s="428">
        <v>1</v>
      </c>
      <c r="AC11" s="428">
        <v>0</v>
      </c>
      <c r="AD11" s="428">
        <v>2</v>
      </c>
      <c r="AE11" s="428">
        <v>1</v>
      </c>
      <c r="AF11" s="428">
        <v>103</v>
      </c>
      <c r="AG11" s="428">
        <v>0</v>
      </c>
      <c r="AH11" s="428">
        <v>2</v>
      </c>
      <c r="AI11" s="428">
        <v>6</v>
      </c>
      <c r="AJ11" s="428">
        <v>0</v>
      </c>
      <c r="AK11" s="428">
        <v>39</v>
      </c>
      <c r="AL11" s="428">
        <v>7</v>
      </c>
      <c r="AM11" s="428">
        <v>4</v>
      </c>
      <c r="AN11" s="428">
        <v>8</v>
      </c>
      <c r="AO11" s="428">
        <v>37</v>
      </c>
      <c r="AP11" s="428">
        <v>2</v>
      </c>
      <c r="AQ11" s="428">
        <v>1</v>
      </c>
      <c r="AR11" s="428">
        <v>1</v>
      </c>
      <c r="AS11" s="428">
        <v>3</v>
      </c>
      <c r="AT11" s="428">
        <v>2</v>
      </c>
      <c r="AU11" s="428">
        <v>0</v>
      </c>
      <c r="AV11" s="428">
        <v>1</v>
      </c>
      <c r="AW11" s="428">
        <v>1</v>
      </c>
      <c r="AX11" s="428">
        <v>1</v>
      </c>
      <c r="AY11" s="428">
        <v>2</v>
      </c>
      <c r="AZ11" s="428">
        <v>37</v>
      </c>
      <c r="BA11" s="428">
        <v>2</v>
      </c>
      <c r="BB11" s="428">
        <v>1</v>
      </c>
      <c r="BC11" s="428">
        <v>2</v>
      </c>
      <c r="BD11" s="428">
        <v>0</v>
      </c>
      <c r="BE11" s="428">
        <v>1</v>
      </c>
      <c r="BF11" s="428">
        <v>0</v>
      </c>
      <c r="BG11" s="428">
        <v>1</v>
      </c>
      <c r="BH11" s="428">
        <v>1</v>
      </c>
      <c r="BI11" s="428">
        <v>3</v>
      </c>
      <c r="BJ11" s="428">
        <v>9</v>
      </c>
      <c r="BK11" s="428">
        <v>0</v>
      </c>
      <c r="BL11" s="434">
        <v>42</v>
      </c>
      <c r="BM11" s="434">
        <v>0</v>
      </c>
      <c r="BN11" s="719">
        <f t="shared" si="0"/>
        <v>972</v>
      </c>
    </row>
    <row r="12" spans="1:66" x14ac:dyDescent="0.25">
      <c r="A12" s="717" t="s">
        <v>23</v>
      </c>
      <c r="B12" s="427">
        <v>10</v>
      </c>
      <c r="C12" s="427">
        <v>0</v>
      </c>
      <c r="D12" s="427">
        <v>9</v>
      </c>
      <c r="E12" s="427">
        <v>0</v>
      </c>
      <c r="F12" s="427">
        <v>1</v>
      </c>
      <c r="G12" s="427">
        <v>0</v>
      </c>
      <c r="H12" s="427">
        <v>3</v>
      </c>
      <c r="I12" s="427">
        <v>0</v>
      </c>
      <c r="J12" s="427">
        <v>0</v>
      </c>
      <c r="K12" s="427">
        <v>0</v>
      </c>
      <c r="L12" s="427">
        <v>0</v>
      </c>
      <c r="M12" s="427">
        <v>1</v>
      </c>
      <c r="N12" s="427">
        <v>0</v>
      </c>
      <c r="O12" s="427">
        <v>0</v>
      </c>
      <c r="P12" s="427">
        <v>0</v>
      </c>
      <c r="Q12" s="427">
        <v>1</v>
      </c>
      <c r="R12" s="427">
        <v>18</v>
      </c>
      <c r="S12" s="427">
        <v>0</v>
      </c>
      <c r="T12" s="427">
        <v>5</v>
      </c>
      <c r="U12" s="427">
        <v>0</v>
      </c>
      <c r="V12" s="427">
        <v>36</v>
      </c>
      <c r="W12" s="427">
        <v>0</v>
      </c>
      <c r="X12" s="427">
        <v>0</v>
      </c>
      <c r="Y12" s="427">
        <v>2</v>
      </c>
      <c r="Z12" s="427">
        <v>1</v>
      </c>
      <c r="AA12" s="427">
        <v>0</v>
      </c>
      <c r="AB12" s="427">
        <v>0</v>
      </c>
      <c r="AC12" s="427">
        <v>0</v>
      </c>
      <c r="AD12" s="427">
        <v>0</v>
      </c>
      <c r="AE12" s="427">
        <v>0</v>
      </c>
      <c r="AF12" s="427">
        <v>11</v>
      </c>
      <c r="AG12" s="427">
        <v>0</v>
      </c>
      <c r="AH12" s="427">
        <v>0</v>
      </c>
      <c r="AI12" s="427">
        <v>2</v>
      </c>
      <c r="AJ12" s="427">
        <v>0</v>
      </c>
      <c r="AK12" s="427">
        <v>7</v>
      </c>
      <c r="AL12" s="427">
        <v>0</v>
      </c>
      <c r="AM12" s="427">
        <v>0</v>
      </c>
      <c r="AN12" s="427">
        <v>2</v>
      </c>
      <c r="AO12" s="427">
        <v>13</v>
      </c>
      <c r="AP12" s="427">
        <v>1</v>
      </c>
      <c r="AQ12" s="427">
        <v>0</v>
      </c>
      <c r="AR12" s="427">
        <v>0</v>
      </c>
      <c r="AS12" s="427">
        <v>0</v>
      </c>
      <c r="AT12" s="427">
        <v>1</v>
      </c>
      <c r="AU12" s="427">
        <v>0</v>
      </c>
      <c r="AV12" s="427">
        <v>1</v>
      </c>
      <c r="AW12" s="427">
        <v>0</v>
      </c>
      <c r="AX12" s="427">
        <v>1</v>
      </c>
      <c r="AY12" s="427">
        <v>2</v>
      </c>
      <c r="AZ12" s="427">
        <v>9</v>
      </c>
      <c r="BA12" s="427">
        <v>0</v>
      </c>
      <c r="BB12" s="427">
        <v>0</v>
      </c>
      <c r="BC12" s="427">
        <v>0</v>
      </c>
      <c r="BD12" s="427">
        <v>0</v>
      </c>
      <c r="BE12" s="427">
        <v>0</v>
      </c>
      <c r="BF12" s="427">
        <v>0</v>
      </c>
      <c r="BG12" s="427">
        <v>0</v>
      </c>
      <c r="BH12" s="427">
        <v>1</v>
      </c>
      <c r="BI12" s="427">
        <v>1</v>
      </c>
      <c r="BJ12" s="427">
        <v>0</v>
      </c>
      <c r="BK12" s="427">
        <v>0</v>
      </c>
      <c r="BL12" s="433">
        <v>7</v>
      </c>
      <c r="BM12" s="433">
        <v>0</v>
      </c>
      <c r="BN12" s="815">
        <f t="shared" si="0"/>
        <v>146</v>
      </c>
    </row>
    <row r="13" spans="1:66" x14ac:dyDescent="0.25">
      <c r="A13" s="718" t="s">
        <v>290</v>
      </c>
      <c r="B13" s="428">
        <v>93</v>
      </c>
      <c r="C13" s="428">
        <v>5</v>
      </c>
      <c r="D13" s="428">
        <v>102</v>
      </c>
      <c r="E13" s="428">
        <v>1</v>
      </c>
      <c r="F13" s="428">
        <v>0</v>
      </c>
      <c r="G13" s="428">
        <v>1</v>
      </c>
      <c r="H13" s="428">
        <v>23</v>
      </c>
      <c r="I13" s="428">
        <v>6</v>
      </c>
      <c r="J13" s="428">
        <v>1</v>
      </c>
      <c r="K13" s="428">
        <v>0</v>
      </c>
      <c r="L13" s="428">
        <v>0</v>
      </c>
      <c r="M13" s="428">
        <v>2</v>
      </c>
      <c r="N13" s="428">
        <v>0</v>
      </c>
      <c r="O13" s="428">
        <v>0</v>
      </c>
      <c r="P13" s="428">
        <v>1</v>
      </c>
      <c r="Q13" s="428">
        <v>0</v>
      </c>
      <c r="R13" s="428">
        <v>223</v>
      </c>
      <c r="S13" s="428">
        <v>0</v>
      </c>
      <c r="T13" s="428">
        <v>33</v>
      </c>
      <c r="U13" s="428">
        <v>3</v>
      </c>
      <c r="V13" s="428">
        <v>174</v>
      </c>
      <c r="W13" s="428">
        <v>0</v>
      </c>
      <c r="X13" s="428">
        <v>8</v>
      </c>
      <c r="Y13" s="428">
        <v>4</v>
      </c>
      <c r="Z13" s="428">
        <v>4</v>
      </c>
      <c r="AA13" s="428">
        <v>1</v>
      </c>
      <c r="AB13" s="428">
        <v>1</v>
      </c>
      <c r="AC13" s="428">
        <v>0</v>
      </c>
      <c r="AD13" s="428">
        <v>0</v>
      </c>
      <c r="AE13" s="428">
        <v>0</v>
      </c>
      <c r="AF13" s="428">
        <v>131</v>
      </c>
      <c r="AG13" s="428">
        <v>0</v>
      </c>
      <c r="AH13" s="428">
        <v>1</v>
      </c>
      <c r="AI13" s="428">
        <v>8</v>
      </c>
      <c r="AJ13" s="428">
        <v>0</v>
      </c>
      <c r="AK13" s="428">
        <v>42</v>
      </c>
      <c r="AL13" s="428">
        <v>1</v>
      </c>
      <c r="AM13" s="428">
        <v>7</v>
      </c>
      <c r="AN13" s="428">
        <v>8</v>
      </c>
      <c r="AO13" s="428">
        <v>62</v>
      </c>
      <c r="AP13" s="428">
        <v>7</v>
      </c>
      <c r="AQ13" s="428">
        <v>5</v>
      </c>
      <c r="AR13" s="428">
        <v>4</v>
      </c>
      <c r="AS13" s="428">
        <v>10</v>
      </c>
      <c r="AT13" s="428">
        <v>1</v>
      </c>
      <c r="AU13" s="428">
        <v>0</v>
      </c>
      <c r="AV13" s="428">
        <v>2</v>
      </c>
      <c r="AW13" s="428">
        <v>0</v>
      </c>
      <c r="AX13" s="428">
        <v>1</v>
      </c>
      <c r="AY13" s="428">
        <v>1</v>
      </c>
      <c r="AZ13" s="428">
        <v>49</v>
      </c>
      <c r="BA13" s="428">
        <v>1</v>
      </c>
      <c r="BB13" s="428">
        <v>2</v>
      </c>
      <c r="BC13" s="428">
        <v>0</v>
      </c>
      <c r="BD13" s="428">
        <v>0</v>
      </c>
      <c r="BE13" s="428">
        <v>0</v>
      </c>
      <c r="BF13" s="428">
        <v>2</v>
      </c>
      <c r="BG13" s="428">
        <v>1</v>
      </c>
      <c r="BH13" s="428">
        <v>1</v>
      </c>
      <c r="BI13" s="428">
        <v>4</v>
      </c>
      <c r="BJ13" s="428">
        <v>0</v>
      </c>
      <c r="BK13" s="428">
        <v>0</v>
      </c>
      <c r="BL13" s="434">
        <v>76</v>
      </c>
      <c r="BM13" s="434">
        <v>0</v>
      </c>
      <c r="BN13" s="719">
        <f t="shared" si="0"/>
        <v>1113</v>
      </c>
    </row>
    <row r="14" spans="1:66" x14ac:dyDescent="0.25">
      <c r="A14" s="717" t="s">
        <v>289</v>
      </c>
      <c r="B14" s="427">
        <v>187</v>
      </c>
      <c r="C14" s="427">
        <v>9</v>
      </c>
      <c r="D14" s="427">
        <v>169</v>
      </c>
      <c r="E14" s="427">
        <v>1</v>
      </c>
      <c r="F14" s="427">
        <v>0</v>
      </c>
      <c r="G14" s="427">
        <v>2</v>
      </c>
      <c r="H14" s="427">
        <v>71</v>
      </c>
      <c r="I14" s="427">
        <v>10</v>
      </c>
      <c r="J14" s="427">
        <v>7</v>
      </c>
      <c r="K14" s="427">
        <v>0</v>
      </c>
      <c r="L14" s="427">
        <v>3</v>
      </c>
      <c r="M14" s="427">
        <v>3</v>
      </c>
      <c r="N14" s="427">
        <v>1</v>
      </c>
      <c r="O14" s="427">
        <v>0</v>
      </c>
      <c r="P14" s="427">
        <v>1</v>
      </c>
      <c r="Q14" s="427">
        <v>1</v>
      </c>
      <c r="R14" s="427">
        <v>310</v>
      </c>
      <c r="S14" s="427">
        <v>0</v>
      </c>
      <c r="T14" s="427">
        <v>40</v>
      </c>
      <c r="U14" s="427">
        <v>7</v>
      </c>
      <c r="V14" s="427">
        <v>288</v>
      </c>
      <c r="W14" s="427">
        <v>2</v>
      </c>
      <c r="X14" s="427">
        <v>11</v>
      </c>
      <c r="Y14" s="427">
        <v>11</v>
      </c>
      <c r="Z14" s="427">
        <v>8</v>
      </c>
      <c r="AA14" s="427">
        <v>1</v>
      </c>
      <c r="AB14" s="427">
        <v>3</v>
      </c>
      <c r="AC14" s="427">
        <v>0</v>
      </c>
      <c r="AD14" s="427">
        <v>1</v>
      </c>
      <c r="AE14" s="427">
        <v>0</v>
      </c>
      <c r="AF14" s="427">
        <v>199</v>
      </c>
      <c r="AG14" s="427">
        <v>0</v>
      </c>
      <c r="AH14" s="427">
        <v>4</v>
      </c>
      <c r="AI14" s="427">
        <v>9</v>
      </c>
      <c r="AJ14" s="427">
        <v>2</v>
      </c>
      <c r="AK14" s="427">
        <v>73</v>
      </c>
      <c r="AL14" s="427">
        <v>2</v>
      </c>
      <c r="AM14" s="427">
        <v>3</v>
      </c>
      <c r="AN14" s="427">
        <v>12</v>
      </c>
      <c r="AO14" s="427">
        <v>65</v>
      </c>
      <c r="AP14" s="427">
        <v>5</v>
      </c>
      <c r="AQ14" s="427">
        <v>7</v>
      </c>
      <c r="AR14" s="427">
        <v>9</v>
      </c>
      <c r="AS14" s="427">
        <v>12</v>
      </c>
      <c r="AT14" s="427">
        <v>3</v>
      </c>
      <c r="AU14" s="427">
        <v>0</v>
      </c>
      <c r="AV14" s="427">
        <v>2</v>
      </c>
      <c r="AW14" s="427">
        <v>1</v>
      </c>
      <c r="AX14" s="427">
        <v>1</v>
      </c>
      <c r="AY14" s="427">
        <v>2</v>
      </c>
      <c r="AZ14" s="427">
        <v>62</v>
      </c>
      <c r="BA14" s="427">
        <v>1</v>
      </c>
      <c r="BB14" s="427">
        <v>0</v>
      </c>
      <c r="BC14" s="427">
        <v>0</v>
      </c>
      <c r="BD14" s="427">
        <v>0</v>
      </c>
      <c r="BE14" s="427">
        <v>1</v>
      </c>
      <c r="BF14" s="427">
        <v>1</v>
      </c>
      <c r="BG14" s="427">
        <v>0</v>
      </c>
      <c r="BH14" s="427">
        <v>3</v>
      </c>
      <c r="BI14" s="427">
        <v>7</v>
      </c>
      <c r="BJ14" s="427">
        <v>5</v>
      </c>
      <c r="BK14" s="427">
        <v>2</v>
      </c>
      <c r="BL14" s="433">
        <v>96</v>
      </c>
      <c r="BM14" s="433">
        <v>1</v>
      </c>
      <c r="BN14" s="815">
        <f t="shared" si="0"/>
        <v>1737</v>
      </c>
    </row>
    <row r="15" spans="1:66" x14ac:dyDescent="0.25">
      <c r="A15" s="718" t="s">
        <v>26</v>
      </c>
      <c r="B15" s="428">
        <v>31</v>
      </c>
      <c r="C15" s="428">
        <v>2</v>
      </c>
      <c r="D15" s="428">
        <v>37</v>
      </c>
      <c r="E15" s="428">
        <v>0</v>
      </c>
      <c r="F15" s="428">
        <v>0</v>
      </c>
      <c r="G15" s="428">
        <v>0</v>
      </c>
      <c r="H15" s="428">
        <v>6</v>
      </c>
      <c r="I15" s="428">
        <v>1</v>
      </c>
      <c r="J15" s="428">
        <v>2</v>
      </c>
      <c r="K15" s="428">
        <v>0</v>
      </c>
      <c r="L15" s="428">
        <v>1</v>
      </c>
      <c r="M15" s="428">
        <v>2</v>
      </c>
      <c r="N15" s="428">
        <v>0</v>
      </c>
      <c r="O15" s="428">
        <v>0</v>
      </c>
      <c r="P15" s="428">
        <v>0</v>
      </c>
      <c r="Q15" s="428">
        <v>1</v>
      </c>
      <c r="R15" s="428">
        <v>82</v>
      </c>
      <c r="S15" s="428">
        <v>0</v>
      </c>
      <c r="T15" s="428">
        <v>6</v>
      </c>
      <c r="U15" s="428">
        <v>2</v>
      </c>
      <c r="V15" s="428">
        <v>107</v>
      </c>
      <c r="W15" s="428">
        <v>0</v>
      </c>
      <c r="X15" s="428">
        <v>5</v>
      </c>
      <c r="Y15" s="428">
        <v>4</v>
      </c>
      <c r="Z15" s="428">
        <v>1</v>
      </c>
      <c r="AA15" s="428">
        <v>1</v>
      </c>
      <c r="AB15" s="428">
        <v>2</v>
      </c>
      <c r="AC15" s="428">
        <v>0</v>
      </c>
      <c r="AD15" s="428">
        <v>1</v>
      </c>
      <c r="AE15" s="428">
        <v>0</v>
      </c>
      <c r="AF15" s="428">
        <v>47</v>
      </c>
      <c r="AG15" s="428">
        <v>0</v>
      </c>
      <c r="AH15" s="428">
        <v>0</v>
      </c>
      <c r="AI15" s="428">
        <v>0</v>
      </c>
      <c r="AJ15" s="428">
        <v>0</v>
      </c>
      <c r="AK15" s="428">
        <v>27</v>
      </c>
      <c r="AL15" s="428">
        <v>2</v>
      </c>
      <c r="AM15" s="428">
        <v>3</v>
      </c>
      <c r="AN15" s="428">
        <v>3</v>
      </c>
      <c r="AO15" s="428">
        <v>32</v>
      </c>
      <c r="AP15" s="428">
        <v>0</v>
      </c>
      <c r="AQ15" s="428">
        <v>3</v>
      </c>
      <c r="AR15" s="428">
        <v>4</v>
      </c>
      <c r="AS15" s="428">
        <v>2</v>
      </c>
      <c r="AT15" s="428">
        <v>0</v>
      </c>
      <c r="AU15" s="428">
        <v>0</v>
      </c>
      <c r="AV15" s="428">
        <v>1</v>
      </c>
      <c r="AW15" s="428">
        <v>0</v>
      </c>
      <c r="AX15" s="428">
        <v>0</v>
      </c>
      <c r="AY15" s="428">
        <v>1</v>
      </c>
      <c r="AZ15" s="428">
        <v>29</v>
      </c>
      <c r="BA15" s="428">
        <v>1</v>
      </c>
      <c r="BB15" s="428">
        <v>1</v>
      </c>
      <c r="BC15" s="428">
        <v>0</v>
      </c>
      <c r="BD15" s="428">
        <v>0</v>
      </c>
      <c r="BE15" s="428">
        <v>0</v>
      </c>
      <c r="BF15" s="428">
        <v>0</v>
      </c>
      <c r="BG15" s="428">
        <v>0</v>
      </c>
      <c r="BH15" s="428">
        <v>4</v>
      </c>
      <c r="BI15" s="428">
        <v>1</v>
      </c>
      <c r="BJ15" s="428">
        <v>0</v>
      </c>
      <c r="BK15" s="428">
        <v>0</v>
      </c>
      <c r="BL15" s="434">
        <v>28</v>
      </c>
      <c r="BM15" s="434">
        <v>1</v>
      </c>
      <c r="BN15" s="719">
        <f t="shared" si="0"/>
        <v>484</v>
      </c>
    </row>
    <row r="16" spans="1:66" x14ac:dyDescent="0.25">
      <c r="A16" s="717" t="s">
        <v>283</v>
      </c>
      <c r="B16" s="427">
        <v>54</v>
      </c>
      <c r="C16" s="427">
        <v>6</v>
      </c>
      <c r="D16" s="427">
        <v>47</v>
      </c>
      <c r="E16" s="427">
        <v>3</v>
      </c>
      <c r="F16" s="427">
        <v>0</v>
      </c>
      <c r="G16" s="427">
        <v>0</v>
      </c>
      <c r="H16" s="427">
        <v>21</v>
      </c>
      <c r="I16" s="427">
        <v>4</v>
      </c>
      <c r="J16" s="427">
        <v>1</v>
      </c>
      <c r="K16" s="427">
        <v>0</v>
      </c>
      <c r="L16" s="427">
        <v>2</v>
      </c>
      <c r="M16" s="427">
        <v>2</v>
      </c>
      <c r="N16" s="427">
        <v>1</v>
      </c>
      <c r="O16" s="427">
        <v>1</v>
      </c>
      <c r="P16" s="427">
        <v>0</v>
      </c>
      <c r="Q16" s="427">
        <v>1</v>
      </c>
      <c r="R16" s="427">
        <v>106</v>
      </c>
      <c r="S16" s="427">
        <v>0</v>
      </c>
      <c r="T16" s="427">
        <v>7</v>
      </c>
      <c r="U16" s="427">
        <v>3</v>
      </c>
      <c r="V16" s="427">
        <v>88</v>
      </c>
      <c r="W16" s="427">
        <v>1</v>
      </c>
      <c r="X16" s="427">
        <v>11</v>
      </c>
      <c r="Y16" s="427">
        <v>4</v>
      </c>
      <c r="Z16" s="427">
        <v>1</v>
      </c>
      <c r="AA16" s="427">
        <v>1</v>
      </c>
      <c r="AB16" s="427">
        <v>1</v>
      </c>
      <c r="AC16" s="427">
        <v>0</v>
      </c>
      <c r="AD16" s="427">
        <v>0</v>
      </c>
      <c r="AE16" s="427">
        <v>0</v>
      </c>
      <c r="AF16" s="427">
        <v>53</v>
      </c>
      <c r="AG16" s="427">
        <v>0</v>
      </c>
      <c r="AH16" s="427">
        <v>0</v>
      </c>
      <c r="AI16" s="427">
        <v>2</v>
      </c>
      <c r="AJ16" s="427">
        <v>0</v>
      </c>
      <c r="AK16" s="427">
        <v>31</v>
      </c>
      <c r="AL16" s="427">
        <v>3</v>
      </c>
      <c r="AM16" s="427">
        <v>3</v>
      </c>
      <c r="AN16" s="427">
        <v>3</v>
      </c>
      <c r="AO16" s="427">
        <v>26</v>
      </c>
      <c r="AP16" s="427">
        <v>1</v>
      </c>
      <c r="AQ16" s="427">
        <v>1</v>
      </c>
      <c r="AR16" s="427">
        <v>2</v>
      </c>
      <c r="AS16" s="427">
        <v>8</v>
      </c>
      <c r="AT16" s="427">
        <v>3</v>
      </c>
      <c r="AU16" s="427">
        <v>0</v>
      </c>
      <c r="AV16" s="427">
        <v>0</v>
      </c>
      <c r="AW16" s="427">
        <v>0</v>
      </c>
      <c r="AX16" s="427">
        <v>0</v>
      </c>
      <c r="AY16" s="427">
        <v>3</v>
      </c>
      <c r="AZ16" s="427">
        <v>33</v>
      </c>
      <c r="BA16" s="427">
        <v>1</v>
      </c>
      <c r="BB16" s="427">
        <v>1</v>
      </c>
      <c r="BC16" s="427">
        <v>1</v>
      </c>
      <c r="BD16" s="427">
        <v>0</v>
      </c>
      <c r="BE16" s="427">
        <v>0</v>
      </c>
      <c r="BF16" s="427">
        <v>0</v>
      </c>
      <c r="BG16" s="427">
        <v>0</v>
      </c>
      <c r="BH16" s="427">
        <v>0</v>
      </c>
      <c r="BI16" s="427">
        <v>4</v>
      </c>
      <c r="BJ16" s="427">
        <v>3</v>
      </c>
      <c r="BK16" s="427">
        <v>0</v>
      </c>
      <c r="BL16" s="433">
        <v>31</v>
      </c>
      <c r="BM16" s="433">
        <v>0</v>
      </c>
      <c r="BN16" s="815">
        <f t="shared" si="0"/>
        <v>579</v>
      </c>
    </row>
    <row r="17" spans="1:66" x14ac:dyDescent="0.25">
      <c r="A17" s="718" t="s">
        <v>284</v>
      </c>
      <c r="B17" s="428">
        <v>77</v>
      </c>
      <c r="C17" s="428">
        <v>8</v>
      </c>
      <c r="D17" s="428">
        <v>120</v>
      </c>
      <c r="E17" s="428">
        <v>1</v>
      </c>
      <c r="F17" s="428">
        <v>0</v>
      </c>
      <c r="G17" s="428">
        <v>0</v>
      </c>
      <c r="H17" s="428">
        <v>18</v>
      </c>
      <c r="I17" s="428">
        <v>3</v>
      </c>
      <c r="J17" s="428">
        <v>0</v>
      </c>
      <c r="K17" s="428">
        <v>0</v>
      </c>
      <c r="L17" s="428">
        <v>0</v>
      </c>
      <c r="M17" s="428">
        <v>0</v>
      </c>
      <c r="N17" s="428">
        <v>0</v>
      </c>
      <c r="O17" s="428">
        <v>1</v>
      </c>
      <c r="P17" s="428">
        <v>0</v>
      </c>
      <c r="Q17" s="428">
        <v>0</v>
      </c>
      <c r="R17" s="428">
        <v>152</v>
      </c>
      <c r="S17" s="428">
        <v>0</v>
      </c>
      <c r="T17" s="428">
        <v>16</v>
      </c>
      <c r="U17" s="428">
        <v>1</v>
      </c>
      <c r="V17" s="428">
        <v>202</v>
      </c>
      <c r="W17" s="428">
        <v>0</v>
      </c>
      <c r="X17" s="428">
        <v>9</v>
      </c>
      <c r="Y17" s="428">
        <v>4</v>
      </c>
      <c r="Z17" s="428">
        <v>3</v>
      </c>
      <c r="AA17" s="428">
        <v>2</v>
      </c>
      <c r="AB17" s="428">
        <v>0</v>
      </c>
      <c r="AC17" s="428">
        <v>0</v>
      </c>
      <c r="AD17" s="428">
        <v>2</v>
      </c>
      <c r="AE17" s="428">
        <v>0</v>
      </c>
      <c r="AF17" s="428">
        <v>118</v>
      </c>
      <c r="AG17" s="428">
        <v>0</v>
      </c>
      <c r="AH17" s="428">
        <v>1</v>
      </c>
      <c r="AI17" s="428">
        <v>3</v>
      </c>
      <c r="AJ17" s="428">
        <v>0</v>
      </c>
      <c r="AK17" s="428">
        <v>50</v>
      </c>
      <c r="AL17" s="428">
        <v>2</v>
      </c>
      <c r="AM17" s="428">
        <v>0</v>
      </c>
      <c r="AN17" s="428">
        <v>5</v>
      </c>
      <c r="AO17" s="428">
        <v>37</v>
      </c>
      <c r="AP17" s="428">
        <v>3</v>
      </c>
      <c r="AQ17" s="428">
        <v>4</v>
      </c>
      <c r="AR17" s="428">
        <v>2</v>
      </c>
      <c r="AS17" s="428">
        <v>6</v>
      </c>
      <c r="AT17" s="428">
        <v>5</v>
      </c>
      <c r="AU17" s="428">
        <v>0</v>
      </c>
      <c r="AV17" s="428">
        <v>1</v>
      </c>
      <c r="AW17" s="428">
        <v>1</v>
      </c>
      <c r="AX17" s="428">
        <v>0</v>
      </c>
      <c r="AY17" s="428">
        <v>3</v>
      </c>
      <c r="AZ17" s="428">
        <v>61</v>
      </c>
      <c r="BA17" s="428">
        <v>1</v>
      </c>
      <c r="BB17" s="428">
        <v>1</v>
      </c>
      <c r="BC17" s="428">
        <v>3</v>
      </c>
      <c r="BD17" s="428">
        <v>0</v>
      </c>
      <c r="BE17" s="428">
        <v>1</v>
      </c>
      <c r="BF17" s="428">
        <v>0</v>
      </c>
      <c r="BG17" s="428">
        <v>0</v>
      </c>
      <c r="BH17" s="428">
        <v>0</v>
      </c>
      <c r="BI17" s="428">
        <v>8</v>
      </c>
      <c r="BJ17" s="428">
        <v>11</v>
      </c>
      <c r="BK17" s="428">
        <v>1</v>
      </c>
      <c r="BL17" s="434">
        <v>49</v>
      </c>
      <c r="BM17" s="434">
        <v>1</v>
      </c>
      <c r="BN17" s="719">
        <f t="shared" si="0"/>
        <v>997</v>
      </c>
    </row>
    <row r="18" spans="1:66" x14ac:dyDescent="0.25">
      <c r="A18" s="717" t="s">
        <v>285</v>
      </c>
      <c r="B18" s="427">
        <v>33</v>
      </c>
      <c r="C18" s="427">
        <v>4</v>
      </c>
      <c r="D18" s="427">
        <v>47</v>
      </c>
      <c r="E18" s="427">
        <v>0</v>
      </c>
      <c r="F18" s="427">
        <v>0</v>
      </c>
      <c r="G18" s="427">
        <v>1</v>
      </c>
      <c r="H18" s="427">
        <v>12</v>
      </c>
      <c r="I18" s="427">
        <v>3</v>
      </c>
      <c r="J18" s="427">
        <v>3</v>
      </c>
      <c r="K18" s="427">
        <v>0</v>
      </c>
      <c r="L18" s="427">
        <v>0</v>
      </c>
      <c r="M18" s="427">
        <v>3</v>
      </c>
      <c r="N18" s="427">
        <v>0</v>
      </c>
      <c r="O18" s="427">
        <v>0</v>
      </c>
      <c r="P18" s="427">
        <v>0</v>
      </c>
      <c r="Q18" s="427">
        <v>1</v>
      </c>
      <c r="R18" s="427">
        <v>77</v>
      </c>
      <c r="S18" s="427">
        <v>0</v>
      </c>
      <c r="T18" s="427">
        <v>5</v>
      </c>
      <c r="U18" s="427">
        <v>2</v>
      </c>
      <c r="V18" s="427">
        <v>108</v>
      </c>
      <c r="W18" s="427">
        <v>0</v>
      </c>
      <c r="X18" s="427">
        <v>5</v>
      </c>
      <c r="Y18" s="427">
        <v>4</v>
      </c>
      <c r="Z18" s="427">
        <v>2</v>
      </c>
      <c r="AA18" s="427">
        <v>0</v>
      </c>
      <c r="AB18" s="427">
        <v>3</v>
      </c>
      <c r="AC18" s="427">
        <v>0</v>
      </c>
      <c r="AD18" s="427">
        <v>1</v>
      </c>
      <c r="AE18" s="427">
        <v>0</v>
      </c>
      <c r="AF18" s="427">
        <v>53</v>
      </c>
      <c r="AG18" s="427">
        <v>0</v>
      </c>
      <c r="AH18" s="427">
        <v>1</v>
      </c>
      <c r="AI18" s="427">
        <v>6</v>
      </c>
      <c r="AJ18" s="427">
        <v>0</v>
      </c>
      <c r="AK18" s="427">
        <v>34</v>
      </c>
      <c r="AL18" s="427">
        <v>3</v>
      </c>
      <c r="AM18" s="427">
        <v>0</v>
      </c>
      <c r="AN18" s="427">
        <v>4</v>
      </c>
      <c r="AO18" s="427">
        <v>33</v>
      </c>
      <c r="AP18" s="427">
        <v>1</v>
      </c>
      <c r="AQ18" s="427">
        <v>2</v>
      </c>
      <c r="AR18" s="427">
        <v>4</v>
      </c>
      <c r="AS18" s="427">
        <v>2</v>
      </c>
      <c r="AT18" s="427">
        <v>0</v>
      </c>
      <c r="AU18" s="427">
        <v>0</v>
      </c>
      <c r="AV18" s="427">
        <v>1</v>
      </c>
      <c r="AW18" s="427">
        <v>1</v>
      </c>
      <c r="AX18" s="427">
        <v>0</v>
      </c>
      <c r="AY18" s="427">
        <v>1</v>
      </c>
      <c r="AZ18" s="427">
        <v>23</v>
      </c>
      <c r="BA18" s="427">
        <v>1</v>
      </c>
      <c r="BB18" s="427">
        <v>1</v>
      </c>
      <c r="BC18" s="427">
        <v>0</v>
      </c>
      <c r="BD18" s="427">
        <v>0</v>
      </c>
      <c r="BE18" s="427">
        <v>0</v>
      </c>
      <c r="BF18" s="427">
        <v>1</v>
      </c>
      <c r="BG18" s="427">
        <v>0</v>
      </c>
      <c r="BH18" s="427">
        <v>0</v>
      </c>
      <c r="BI18" s="427">
        <v>1</v>
      </c>
      <c r="BJ18" s="427">
        <v>0</v>
      </c>
      <c r="BK18" s="427">
        <v>0</v>
      </c>
      <c r="BL18" s="433">
        <v>36</v>
      </c>
      <c r="BM18" s="433">
        <v>2</v>
      </c>
      <c r="BN18" s="815">
        <f t="shared" si="0"/>
        <v>525</v>
      </c>
    </row>
    <row r="19" spans="1:66" x14ac:dyDescent="0.25">
      <c r="A19" s="718" t="s">
        <v>28</v>
      </c>
      <c r="B19" s="428">
        <v>160</v>
      </c>
      <c r="C19" s="428">
        <v>7</v>
      </c>
      <c r="D19" s="428">
        <v>152</v>
      </c>
      <c r="E19" s="428">
        <v>1</v>
      </c>
      <c r="F19" s="428">
        <v>3</v>
      </c>
      <c r="G19" s="428">
        <v>2</v>
      </c>
      <c r="H19" s="428">
        <v>60</v>
      </c>
      <c r="I19" s="428">
        <v>9</v>
      </c>
      <c r="J19" s="428">
        <v>4</v>
      </c>
      <c r="K19" s="428">
        <v>1</v>
      </c>
      <c r="L19" s="428">
        <v>4</v>
      </c>
      <c r="M19" s="428">
        <v>0</v>
      </c>
      <c r="N19" s="428">
        <v>0</v>
      </c>
      <c r="O19" s="428">
        <v>2</v>
      </c>
      <c r="P19" s="428">
        <v>1</v>
      </c>
      <c r="Q19" s="428">
        <v>3</v>
      </c>
      <c r="R19" s="428">
        <v>300</v>
      </c>
      <c r="S19" s="428">
        <v>0</v>
      </c>
      <c r="T19" s="428">
        <v>42</v>
      </c>
      <c r="U19" s="428">
        <v>2</v>
      </c>
      <c r="V19" s="428">
        <v>264</v>
      </c>
      <c r="W19" s="428">
        <v>2</v>
      </c>
      <c r="X19" s="428">
        <v>17</v>
      </c>
      <c r="Y19" s="428">
        <v>11</v>
      </c>
      <c r="Z19" s="428">
        <v>2</v>
      </c>
      <c r="AA19" s="428">
        <v>1</v>
      </c>
      <c r="AB19" s="428">
        <v>3</v>
      </c>
      <c r="AC19" s="428">
        <v>0</v>
      </c>
      <c r="AD19" s="428">
        <v>1</v>
      </c>
      <c r="AE19" s="428">
        <v>0</v>
      </c>
      <c r="AF19" s="428">
        <v>174</v>
      </c>
      <c r="AG19" s="428">
        <v>0</v>
      </c>
      <c r="AH19" s="428">
        <v>1</v>
      </c>
      <c r="AI19" s="428">
        <v>13</v>
      </c>
      <c r="AJ19" s="428">
        <v>0</v>
      </c>
      <c r="AK19" s="428">
        <v>56</v>
      </c>
      <c r="AL19" s="428">
        <v>3</v>
      </c>
      <c r="AM19" s="428">
        <v>5</v>
      </c>
      <c r="AN19" s="428">
        <v>9</v>
      </c>
      <c r="AO19" s="428">
        <v>76</v>
      </c>
      <c r="AP19" s="428">
        <v>6</v>
      </c>
      <c r="AQ19" s="428">
        <v>5</v>
      </c>
      <c r="AR19" s="428">
        <v>4</v>
      </c>
      <c r="AS19" s="428">
        <v>10</v>
      </c>
      <c r="AT19" s="428">
        <v>4</v>
      </c>
      <c r="AU19" s="428">
        <v>0</v>
      </c>
      <c r="AV19" s="428">
        <v>0</v>
      </c>
      <c r="AW19" s="428">
        <v>5</v>
      </c>
      <c r="AX19" s="428">
        <v>4</v>
      </c>
      <c r="AY19" s="428">
        <v>2</v>
      </c>
      <c r="AZ19" s="428">
        <v>66</v>
      </c>
      <c r="BA19" s="428">
        <v>0</v>
      </c>
      <c r="BB19" s="428">
        <v>3</v>
      </c>
      <c r="BC19" s="428">
        <v>3</v>
      </c>
      <c r="BD19" s="428">
        <v>0</v>
      </c>
      <c r="BE19" s="428">
        <v>0</v>
      </c>
      <c r="BF19" s="428">
        <v>1</v>
      </c>
      <c r="BG19" s="428">
        <v>0</v>
      </c>
      <c r="BH19" s="428">
        <v>9</v>
      </c>
      <c r="BI19" s="428">
        <v>8</v>
      </c>
      <c r="BJ19" s="428">
        <v>17</v>
      </c>
      <c r="BK19" s="428">
        <v>1</v>
      </c>
      <c r="BL19" s="434">
        <v>86</v>
      </c>
      <c r="BM19" s="434">
        <v>2</v>
      </c>
      <c r="BN19" s="719">
        <f t="shared" si="0"/>
        <v>1627</v>
      </c>
    </row>
    <row r="20" spans="1:66" x14ac:dyDescent="0.25">
      <c r="A20" s="717" t="s">
        <v>291</v>
      </c>
      <c r="B20" s="427">
        <v>23</v>
      </c>
      <c r="C20" s="427">
        <v>3</v>
      </c>
      <c r="D20" s="427">
        <v>29</v>
      </c>
      <c r="E20" s="427">
        <v>1</v>
      </c>
      <c r="F20" s="427">
        <v>0</v>
      </c>
      <c r="G20" s="427">
        <v>0</v>
      </c>
      <c r="H20" s="427">
        <v>11</v>
      </c>
      <c r="I20" s="427">
        <v>2</v>
      </c>
      <c r="J20" s="427">
        <v>0</v>
      </c>
      <c r="K20" s="427">
        <v>0</v>
      </c>
      <c r="L20" s="427">
        <v>0</v>
      </c>
      <c r="M20" s="427">
        <v>0</v>
      </c>
      <c r="N20" s="427">
        <v>1</v>
      </c>
      <c r="O20" s="427">
        <v>0</v>
      </c>
      <c r="P20" s="427">
        <v>0</v>
      </c>
      <c r="Q20" s="427">
        <v>0</v>
      </c>
      <c r="R20" s="427">
        <v>43</v>
      </c>
      <c r="S20" s="427">
        <v>0</v>
      </c>
      <c r="T20" s="427">
        <v>8</v>
      </c>
      <c r="U20" s="427">
        <v>1</v>
      </c>
      <c r="V20" s="427">
        <v>57</v>
      </c>
      <c r="W20" s="427">
        <v>0</v>
      </c>
      <c r="X20" s="427">
        <v>2</v>
      </c>
      <c r="Y20" s="427">
        <v>3</v>
      </c>
      <c r="Z20" s="427">
        <v>0</v>
      </c>
      <c r="AA20" s="427">
        <v>0</v>
      </c>
      <c r="AB20" s="427">
        <v>0</v>
      </c>
      <c r="AC20" s="427">
        <v>0</v>
      </c>
      <c r="AD20" s="427">
        <v>0</v>
      </c>
      <c r="AE20" s="427">
        <v>0</v>
      </c>
      <c r="AF20" s="427">
        <v>34</v>
      </c>
      <c r="AG20" s="427">
        <v>0</v>
      </c>
      <c r="AH20" s="427">
        <v>0</v>
      </c>
      <c r="AI20" s="427">
        <v>1</v>
      </c>
      <c r="AJ20" s="427">
        <v>1</v>
      </c>
      <c r="AK20" s="427">
        <v>18</v>
      </c>
      <c r="AL20" s="427">
        <v>0</v>
      </c>
      <c r="AM20" s="427">
        <v>0</v>
      </c>
      <c r="AN20" s="427">
        <v>1</v>
      </c>
      <c r="AO20" s="427">
        <v>10</v>
      </c>
      <c r="AP20" s="427">
        <v>1</v>
      </c>
      <c r="AQ20" s="427">
        <v>0</v>
      </c>
      <c r="AR20" s="427">
        <v>0</v>
      </c>
      <c r="AS20" s="427">
        <v>2</v>
      </c>
      <c r="AT20" s="427">
        <v>3</v>
      </c>
      <c r="AU20" s="427">
        <v>0</v>
      </c>
      <c r="AV20" s="427">
        <v>0</v>
      </c>
      <c r="AW20" s="427">
        <v>0</v>
      </c>
      <c r="AX20" s="427">
        <v>0</v>
      </c>
      <c r="AY20" s="427">
        <v>0</v>
      </c>
      <c r="AZ20" s="427">
        <v>8</v>
      </c>
      <c r="BA20" s="427">
        <v>0</v>
      </c>
      <c r="BB20" s="427">
        <v>1</v>
      </c>
      <c r="BC20" s="427">
        <v>1</v>
      </c>
      <c r="BD20" s="427">
        <v>0</v>
      </c>
      <c r="BE20" s="427">
        <v>0</v>
      </c>
      <c r="BF20" s="427">
        <v>0</v>
      </c>
      <c r="BG20" s="427">
        <v>0</v>
      </c>
      <c r="BH20" s="427">
        <v>0</v>
      </c>
      <c r="BI20" s="427">
        <v>1</v>
      </c>
      <c r="BJ20" s="427">
        <v>0</v>
      </c>
      <c r="BK20" s="427">
        <v>0</v>
      </c>
      <c r="BL20" s="433">
        <v>19</v>
      </c>
      <c r="BM20" s="433">
        <v>0</v>
      </c>
      <c r="BN20" s="815">
        <f t="shared" si="0"/>
        <v>285</v>
      </c>
    </row>
    <row r="21" spans="1:66" x14ac:dyDescent="0.25">
      <c r="A21" s="718" t="s">
        <v>292</v>
      </c>
      <c r="B21" s="428">
        <v>28</v>
      </c>
      <c r="C21" s="428">
        <v>2</v>
      </c>
      <c r="D21" s="428">
        <v>11</v>
      </c>
      <c r="E21" s="428">
        <v>0</v>
      </c>
      <c r="F21" s="428">
        <v>0</v>
      </c>
      <c r="G21" s="428">
        <v>0</v>
      </c>
      <c r="H21" s="428">
        <v>3</v>
      </c>
      <c r="I21" s="428">
        <v>0</v>
      </c>
      <c r="J21" s="428">
        <v>0</v>
      </c>
      <c r="K21" s="428">
        <v>0</v>
      </c>
      <c r="L21" s="428">
        <v>0</v>
      </c>
      <c r="M21" s="428">
        <v>1</v>
      </c>
      <c r="N21" s="428">
        <v>0</v>
      </c>
      <c r="O21" s="428">
        <v>0</v>
      </c>
      <c r="P21" s="428">
        <v>0</v>
      </c>
      <c r="Q21" s="428">
        <v>1</v>
      </c>
      <c r="R21" s="428">
        <v>18</v>
      </c>
      <c r="S21" s="428">
        <v>0</v>
      </c>
      <c r="T21" s="428">
        <v>8</v>
      </c>
      <c r="U21" s="428">
        <v>0</v>
      </c>
      <c r="V21" s="428">
        <v>61</v>
      </c>
      <c r="W21" s="428">
        <v>1</v>
      </c>
      <c r="X21" s="428">
        <v>2</v>
      </c>
      <c r="Y21" s="428">
        <v>1</v>
      </c>
      <c r="Z21" s="428">
        <v>1</v>
      </c>
      <c r="AA21" s="428">
        <v>1</v>
      </c>
      <c r="AB21" s="428">
        <v>2</v>
      </c>
      <c r="AC21" s="428">
        <v>0</v>
      </c>
      <c r="AD21" s="428">
        <v>1</v>
      </c>
      <c r="AE21" s="428">
        <v>0</v>
      </c>
      <c r="AF21" s="428">
        <v>10</v>
      </c>
      <c r="AG21" s="428">
        <v>0</v>
      </c>
      <c r="AH21" s="428">
        <v>0</v>
      </c>
      <c r="AI21" s="428">
        <v>1</v>
      </c>
      <c r="AJ21" s="428">
        <v>2</v>
      </c>
      <c r="AK21" s="428">
        <v>12</v>
      </c>
      <c r="AL21" s="428">
        <v>3</v>
      </c>
      <c r="AM21" s="428">
        <v>0</v>
      </c>
      <c r="AN21" s="428">
        <v>2</v>
      </c>
      <c r="AO21" s="428">
        <v>11</v>
      </c>
      <c r="AP21" s="428">
        <v>1</v>
      </c>
      <c r="AQ21" s="428">
        <v>2</v>
      </c>
      <c r="AR21" s="428">
        <v>1</v>
      </c>
      <c r="AS21" s="428">
        <v>7</v>
      </c>
      <c r="AT21" s="428">
        <v>0</v>
      </c>
      <c r="AU21" s="428">
        <v>0</v>
      </c>
      <c r="AV21" s="428">
        <v>0</v>
      </c>
      <c r="AW21" s="428">
        <v>0</v>
      </c>
      <c r="AX21" s="428">
        <v>0</v>
      </c>
      <c r="AY21" s="428">
        <v>0</v>
      </c>
      <c r="AZ21" s="428">
        <v>13</v>
      </c>
      <c r="BA21" s="428">
        <v>0</v>
      </c>
      <c r="BB21" s="428">
        <v>1</v>
      </c>
      <c r="BC21" s="428">
        <v>1</v>
      </c>
      <c r="BD21" s="428">
        <v>0</v>
      </c>
      <c r="BE21" s="428">
        <v>1</v>
      </c>
      <c r="BF21" s="428">
        <v>1</v>
      </c>
      <c r="BG21" s="428">
        <v>0</v>
      </c>
      <c r="BH21" s="428">
        <v>1</v>
      </c>
      <c r="BI21" s="428">
        <v>1</v>
      </c>
      <c r="BJ21" s="428">
        <v>1</v>
      </c>
      <c r="BK21" s="428">
        <v>0</v>
      </c>
      <c r="BL21" s="434">
        <v>7</v>
      </c>
      <c r="BM21" s="434">
        <v>0</v>
      </c>
      <c r="BN21" s="719">
        <f t="shared" si="0"/>
        <v>221</v>
      </c>
    </row>
    <row r="22" spans="1:66" x14ac:dyDescent="0.25">
      <c r="A22" s="717" t="s">
        <v>29</v>
      </c>
      <c r="B22" s="427">
        <v>46</v>
      </c>
      <c r="C22" s="427">
        <v>16</v>
      </c>
      <c r="D22" s="427">
        <v>51</v>
      </c>
      <c r="E22" s="427">
        <v>0</v>
      </c>
      <c r="F22" s="427">
        <v>1</v>
      </c>
      <c r="G22" s="427">
        <v>0</v>
      </c>
      <c r="H22" s="427">
        <v>13</v>
      </c>
      <c r="I22" s="427">
        <v>2</v>
      </c>
      <c r="J22" s="427">
        <v>1</v>
      </c>
      <c r="K22" s="427">
        <v>0</v>
      </c>
      <c r="L22" s="427">
        <v>2</v>
      </c>
      <c r="M22" s="427">
        <v>1</v>
      </c>
      <c r="N22" s="427">
        <v>0</v>
      </c>
      <c r="O22" s="427">
        <v>0</v>
      </c>
      <c r="P22" s="427">
        <v>0</v>
      </c>
      <c r="Q22" s="427">
        <v>3</v>
      </c>
      <c r="R22" s="427">
        <v>81</v>
      </c>
      <c r="S22" s="427">
        <v>0</v>
      </c>
      <c r="T22" s="427">
        <v>15</v>
      </c>
      <c r="U22" s="427">
        <v>4</v>
      </c>
      <c r="V22" s="427">
        <v>160</v>
      </c>
      <c r="W22" s="427">
        <v>1</v>
      </c>
      <c r="X22" s="427">
        <v>3</v>
      </c>
      <c r="Y22" s="427">
        <v>6</v>
      </c>
      <c r="Z22" s="427">
        <v>2</v>
      </c>
      <c r="AA22" s="427">
        <v>3</v>
      </c>
      <c r="AB22" s="427">
        <v>1</v>
      </c>
      <c r="AC22" s="427">
        <v>0</v>
      </c>
      <c r="AD22" s="427">
        <v>0</v>
      </c>
      <c r="AE22" s="427">
        <v>0</v>
      </c>
      <c r="AF22" s="427">
        <v>64</v>
      </c>
      <c r="AG22" s="427">
        <v>1</v>
      </c>
      <c r="AH22" s="427">
        <v>2</v>
      </c>
      <c r="AI22" s="427">
        <v>3</v>
      </c>
      <c r="AJ22" s="427">
        <v>1</v>
      </c>
      <c r="AK22" s="427">
        <v>32</v>
      </c>
      <c r="AL22" s="427">
        <v>2</v>
      </c>
      <c r="AM22" s="427">
        <v>0</v>
      </c>
      <c r="AN22" s="427">
        <v>5</v>
      </c>
      <c r="AO22" s="427">
        <v>51</v>
      </c>
      <c r="AP22" s="427">
        <v>5</v>
      </c>
      <c r="AQ22" s="427">
        <v>1</v>
      </c>
      <c r="AR22" s="427">
        <v>1</v>
      </c>
      <c r="AS22" s="427">
        <v>2</v>
      </c>
      <c r="AT22" s="427">
        <v>0</v>
      </c>
      <c r="AU22" s="427">
        <v>0</v>
      </c>
      <c r="AV22" s="427">
        <v>0</v>
      </c>
      <c r="AW22" s="427">
        <v>1</v>
      </c>
      <c r="AX22" s="427">
        <v>3</v>
      </c>
      <c r="AY22" s="427">
        <v>2</v>
      </c>
      <c r="AZ22" s="427">
        <v>54</v>
      </c>
      <c r="BA22" s="427">
        <v>0</v>
      </c>
      <c r="BB22" s="427">
        <v>2</v>
      </c>
      <c r="BC22" s="427">
        <v>1</v>
      </c>
      <c r="BD22" s="427">
        <v>0</v>
      </c>
      <c r="BE22" s="427">
        <v>0</v>
      </c>
      <c r="BF22" s="427">
        <v>0</v>
      </c>
      <c r="BG22" s="427">
        <v>1</v>
      </c>
      <c r="BH22" s="427">
        <v>1</v>
      </c>
      <c r="BI22" s="427">
        <v>7</v>
      </c>
      <c r="BJ22" s="427">
        <v>0</v>
      </c>
      <c r="BK22" s="427">
        <v>0</v>
      </c>
      <c r="BL22" s="433">
        <v>43</v>
      </c>
      <c r="BM22" s="433">
        <v>1</v>
      </c>
      <c r="BN22" s="815">
        <f t="shared" si="0"/>
        <v>698</v>
      </c>
    </row>
    <row r="23" spans="1:66" x14ac:dyDescent="0.25">
      <c r="A23" s="718" t="s">
        <v>30</v>
      </c>
      <c r="B23" s="428">
        <v>77</v>
      </c>
      <c r="C23" s="428">
        <v>7</v>
      </c>
      <c r="D23" s="428">
        <v>100</v>
      </c>
      <c r="E23" s="428">
        <v>1</v>
      </c>
      <c r="F23" s="428">
        <v>0</v>
      </c>
      <c r="G23" s="428">
        <v>1</v>
      </c>
      <c r="H23" s="428">
        <v>18</v>
      </c>
      <c r="I23" s="428">
        <v>3</v>
      </c>
      <c r="J23" s="428">
        <v>0</v>
      </c>
      <c r="K23" s="428">
        <v>1</v>
      </c>
      <c r="L23" s="428">
        <v>2</v>
      </c>
      <c r="M23" s="428">
        <v>1</v>
      </c>
      <c r="N23" s="428">
        <v>0</v>
      </c>
      <c r="O23" s="428">
        <v>0</v>
      </c>
      <c r="P23" s="428">
        <v>0</v>
      </c>
      <c r="Q23" s="428">
        <v>2</v>
      </c>
      <c r="R23" s="428">
        <v>208</v>
      </c>
      <c r="S23" s="428">
        <v>1</v>
      </c>
      <c r="T23" s="428">
        <v>8</v>
      </c>
      <c r="U23" s="428">
        <v>2</v>
      </c>
      <c r="V23" s="428">
        <v>120</v>
      </c>
      <c r="W23" s="428">
        <v>0</v>
      </c>
      <c r="X23" s="428">
        <v>10</v>
      </c>
      <c r="Y23" s="428">
        <v>3</v>
      </c>
      <c r="Z23" s="428">
        <v>1</v>
      </c>
      <c r="AA23" s="428">
        <v>0</v>
      </c>
      <c r="AB23" s="428">
        <v>2</v>
      </c>
      <c r="AC23" s="428">
        <v>0</v>
      </c>
      <c r="AD23" s="428">
        <v>0</v>
      </c>
      <c r="AE23" s="428">
        <v>0</v>
      </c>
      <c r="AF23" s="428">
        <v>85</v>
      </c>
      <c r="AG23" s="428">
        <v>0</v>
      </c>
      <c r="AH23" s="428">
        <v>1</v>
      </c>
      <c r="AI23" s="428">
        <v>4</v>
      </c>
      <c r="AJ23" s="428">
        <v>1</v>
      </c>
      <c r="AK23" s="428">
        <v>45</v>
      </c>
      <c r="AL23" s="428">
        <v>1</v>
      </c>
      <c r="AM23" s="428">
        <v>4</v>
      </c>
      <c r="AN23" s="428">
        <v>5</v>
      </c>
      <c r="AO23" s="428">
        <v>27</v>
      </c>
      <c r="AP23" s="428">
        <v>3</v>
      </c>
      <c r="AQ23" s="428">
        <v>2</v>
      </c>
      <c r="AR23" s="428">
        <v>0</v>
      </c>
      <c r="AS23" s="428">
        <v>2</v>
      </c>
      <c r="AT23" s="428">
        <v>4</v>
      </c>
      <c r="AU23" s="428">
        <v>0</v>
      </c>
      <c r="AV23" s="428">
        <v>0</v>
      </c>
      <c r="AW23" s="428">
        <v>0</v>
      </c>
      <c r="AX23" s="428">
        <v>0</v>
      </c>
      <c r="AY23" s="428">
        <v>0</v>
      </c>
      <c r="AZ23" s="428">
        <v>39</v>
      </c>
      <c r="BA23" s="428">
        <v>0</v>
      </c>
      <c r="BB23" s="428">
        <v>5</v>
      </c>
      <c r="BC23" s="428">
        <v>1</v>
      </c>
      <c r="BD23" s="428">
        <v>0</v>
      </c>
      <c r="BE23" s="428">
        <v>0</v>
      </c>
      <c r="BF23" s="428">
        <v>0</v>
      </c>
      <c r="BG23" s="428">
        <v>0</v>
      </c>
      <c r="BH23" s="428">
        <v>2</v>
      </c>
      <c r="BI23" s="428">
        <v>1</v>
      </c>
      <c r="BJ23" s="428">
        <v>14</v>
      </c>
      <c r="BK23" s="428">
        <v>1</v>
      </c>
      <c r="BL23" s="434">
        <v>40</v>
      </c>
      <c r="BM23" s="434">
        <v>0</v>
      </c>
      <c r="BN23" s="719">
        <f t="shared" si="0"/>
        <v>855</v>
      </c>
    </row>
    <row r="24" spans="1:66" x14ac:dyDescent="0.25">
      <c r="A24" s="717" t="s">
        <v>293</v>
      </c>
      <c r="B24" s="427">
        <v>17</v>
      </c>
      <c r="C24" s="427">
        <v>2</v>
      </c>
      <c r="D24" s="427">
        <v>9</v>
      </c>
      <c r="E24" s="427">
        <v>0</v>
      </c>
      <c r="F24" s="427">
        <v>1</v>
      </c>
      <c r="G24" s="427">
        <v>0</v>
      </c>
      <c r="H24" s="427">
        <v>1</v>
      </c>
      <c r="I24" s="427">
        <v>0</v>
      </c>
      <c r="J24" s="427">
        <v>0</v>
      </c>
      <c r="K24" s="427">
        <v>0</v>
      </c>
      <c r="L24" s="427">
        <v>0</v>
      </c>
      <c r="M24" s="427">
        <v>0</v>
      </c>
      <c r="N24" s="427">
        <v>0</v>
      </c>
      <c r="O24" s="427">
        <v>0</v>
      </c>
      <c r="P24" s="427">
        <v>0</v>
      </c>
      <c r="Q24" s="427">
        <v>0</v>
      </c>
      <c r="R24" s="427">
        <v>21</v>
      </c>
      <c r="S24" s="427">
        <v>0</v>
      </c>
      <c r="T24" s="427">
        <v>4</v>
      </c>
      <c r="U24" s="427">
        <v>1</v>
      </c>
      <c r="V24" s="427">
        <v>22</v>
      </c>
      <c r="W24" s="427">
        <v>1</v>
      </c>
      <c r="X24" s="427">
        <v>1</v>
      </c>
      <c r="Y24" s="427">
        <v>1</v>
      </c>
      <c r="Z24" s="427">
        <v>1</v>
      </c>
      <c r="AA24" s="427">
        <v>1</v>
      </c>
      <c r="AB24" s="427">
        <v>0</v>
      </c>
      <c r="AC24" s="427">
        <v>0</v>
      </c>
      <c r="AD24" s="427">
        <v>1</v>
      </c>
      <c r="AE24" s="427">
        <v>0</v>
      </c>
      <c r="AF24" s="427">
        <v>12</v>
      </c>
      <c r="AG24" s="427">
        <v>0</v>
      </c>
      <c r="AH24" s="427">
        <v>0</v>
      </c>
      <c r="AI24" s="427">
        <v>0</v>
      </c>
      <c r="AJ24" s="427">
        <v>0</v>
      </c>
      <c r="AK24" s="427">
        <v>5</v>
      </c>
      <c r="AL24" s="427">
        <v>1</v>
      </c>
      <c r="AM24" s="427">
        <v>0</v>
      </c>
      <c r="AN24" s="427">
        <v>0</v>
      </c>
      <c r="AO24" s="427">
        <v>5</v>
      </c>
      <c r="AP24" s="427">
        <v>0</v>
      </c>
      <c r="AQ24" s="427">
        <v>2</v>
      </c>
      <c r="AR24" s="427">
        <v>2</v>
      </c>
      <c r="AS24" s="427">
        <v>1</v>
      </c>
      <c r="AT24" s="427">
        <v>1</v>
      </c>
      <c r="AU24" s="427">
        <v>0</v>
      </c>
      <c r="AV24" s="427">
        <v>0</v>
      </c>
      <c r="AW24" s="427">
        <v>1</v>
      </c>
      <c r="AX24" s="427">
        <v>0</v>
      </c>
      <c r="AY24" s="427">
        <v>0</v>
      </c>
      <c r="AZ24" s="427">
        <v>17</v>
      </c>
      <c r="BA24" s="427">
        <v>0</v>
      </c>
      <c r="BB24" s="427">
        <v>0</v>
      </c>
      <c r="BC24" s="427">
        <v>0</v>
      </c>
      <c r="BD24" s="427">
        <v>0</v>
      </c>
      <c r="BE24" s="427">
        <v>1</v>
      </c>
      <c r="BF24" s="427">
        <v>0</v>
      </c>
      <c r="BG24" s="427">
        <v>0</v>
      </c>
      <c r="BH24" s="427">
        <v>0</v>
      </c>
      <c r="BI24" s="427">
        <v>0</v>
      </c>
      <c r="BJ24" s="427">
        <v>0</v>
      </c>
      <c r="BK24" s="427">
        <v>0</v>
      </c>
      <c r="BL24" s="433">
        <v>11</v>
      </c>
      <c r="BM24" s="433">
        <v>0</v>
      </c>
      <c r="BN24" s="815">
        <f t="shared" si="0"/>
        <v>143</v>
      </c>
    </row>
    <row r="25" spans="1:66" x14ac:dyDescent="0.25">
      <c r="A25" s="718" t="s">
        <v>31</v>
      </c>
      <c r="B25" s="428">
        <v>15</v>
      </c>
      <c r="C25" s="428">
        <v>0</v>
      </c>
      <c r="D25" s="428">
        <v>9</v>
      </c>
      <c r="E25" s="428">
        <v>1</v>
      </c>
      <c r="F25" s="428">
        <v>0</v>
      </c>
      <c r="G25" s="428">
        <v>0</v>
      </c>
      <c r="H25" s="428">
        <v>3</v>
      </c>
      <c r="I25" s="428">
        <v>1</v>
      </c>
      <c r="J25" s="428">
        <v>1</v>
      </c>
      <c r="K25" s="428">
        <v>0</v>
      </c>
      <c r="L25" s="428">
        <v>1</v>
      </c>
      <c r="M25" s="428">
        <v>0</v>
      </c>
      <c r="N25" s="428">
        <v>0</v>
      </c>
      <c r="O25" s="428">
        <v>0</v>
      </c>
      <c r="P25" s="428">
        <v>0</v>
      </c>
      <c r="Q25" s="428">
        <v>0</v>
      </c>
      <c r="R25" s="428">
        <v>22</v>
      </c>
      <c r="S25" s="428">
        <v>0</v>
      </c>
      <c r="T25" s="428">
        <v>3</v>
      </c>
      <c r="U25" s="428">
        <v>0</v>
      </c>
      <c r="V25" s="428">
        <v>49</v>
      </c>
      <c r="W25" s="428">
        <v>1</v>
      </c>
      <c r="X25" s="428">
        <v>4</v>
      </c>
      <c r="Y25" s="428">
        <v>3</v>
      </c>
      <c r="Z25" s="428">
        <v>2</v>
      </c>
      <c r="AA25" s="428">
        <v>0</v>
      </c>
      <c r="AB25" s="428">
        <v>0</v>
      </c>
      <c r="AC25" s="428">
        <v>0</v>
      </c>
      <c r="AD25" s="428">
        <v>0</v>
      </c>
      <c r="AE25" s="428">
        <v>0</v>
      </c>
      <c r="AF25" s="428">
        <v>18</v>
      </c>
      <c r="AG25" s="428">
        <v>0</v>
      </c>
      <c r="AH25" s="428">
        <v>1</v>
      </c>
      <c r="AI25" s="428">
        <v>1</v>
      </c>
      <c r="AJ25" s="428">
        <v>2</v>
      </c>
      <c r="AK25" s="428">
        <v>11</v>
      </c>
      <c r="AL25" s="428">
        <v>1</v>
      </c>
      <c r="AM25" s="428">
        <v>1</v>
      </c>
      <c r="AN25" s="428">
        <v>1</v>
      </c>
      <c r="AO25" s="428">
        <v>12</v>
      </c>
      <c r="AP25" s="428">
        <v>2</v>
      </c>
      <c r="AQ25" s="428">
        <v>1</v>
      </c>
      <c r="AR25" s="428">
        <v>1</v>
      </c>
      <c r="AS25" s="428">
        <v>3</v>
      </c>
      <c r="AT25" s="428">
        <v>0</v>
      </c>
      <c r="AU25" s="428">
        <v>0</v>
      </c>
      <c r="AV25" s="428">
        <v>0</v>
      </c>
      <c r="AW25" s="428">
        <v>0</v>
      </c>
      <c r="AX25" s="428">
        <v>0</v>
      </c>
      <c r="AY25" s="428">
        <v>1</v>
      </c>
      <c r="AZ25" s="428">
        <v>4</v>
      </c>
      <c r="BA25" s="428">
        <v>0</v>
      </c>
      <c r="BB25" s="428">
        <v>0</v>
      </c>
      <c r="BC25" s="428">
        <v>0</v>
      </c>
      <c r="BD25" s="428">
        <v>0</v>
      </c>
      <c r="BE25" s="428">
        <v>0</v>
      </c>
      <c r="BF25" s="428">
        <v>0</v>
      </c>
      <c r="BG25" s="428">
        <v>0</v>
      </c>
      <c r="BH25" s="428">
        <v>0</v>
      </c>
      <c r="BI25" s="428">
        <v>1</v>
      </c>
      <c r="BJ25" s="428">
        <v>0</v>
      </c>
      <c r="BK25" s="428">
        <v>0</v>
      </c>
      <c r="BL25" s="434">
        <v>11</v>
      </c>
      <c r="BM25" s="434">
        <v>1</v>
      </c>
      <c r="BN25" s="719">
        <f t="shared" si="0"/>
        <v>188</v>
      </c>
    </row>
    <row r="26" spans="1:66" x14ac:dyDescent="0.25">
      <c r="A26" s="717" t="s">
        <v>32</v>
      </c>
      <c r="B26" s="427">
        <v>13</v>
      </c>
      <c r="C26" s="427">
        <v>0</v>
      </c>
      <c r="D26" s="427">
        <v>16</v>
      </c>
      <c r="E26" s="427">
        <v>0</v>
      </c>
      <c r="F26" s="427">
        <v>0</v>
      </c>
      <c r="G26" s="427">
        <v>0</v>
      </c>
      <c r="H26" s="427">
        <v>8</v>
      </c>
      <c r="I26" s="427">
        <v>2</v>
      </c>
      <c r="J26" s="427">
        <v>0</v>
      </c>
      <c r="K26" s="427">
        <v>0</v>
      </c>
      <c r="L26" s="427">
        <v>0</v>
      </c>
      <c r="M26" s="427">
        <v>0</v>
      </c>
      <c r="N26" s="427">
        <v>0</v>
      </c>
      <c r="O26" s="427">
        <v>0</v>
      </c>
      <c r="P26" s="427">
        <v>0</v>
      </c>
      <c r="Q26" s="427">
        <v>0</v>
      </c>
      <c r="R26" s="427">
        <v>59</v>
      </c>
      <c r="S26" s="427">
        <v>0</v>
      </c>
      <c r="T26" s="427">
        <v>4</v>
      </c>
      <c r="U26" s="427">
        <v>1</v>
      </c>
      <c r="V26" s="427">
        <v>35</v>
      </c>
      <c r="W26" s="427">
        <v>0</v>
      </c>
      <c r="X26" s="427">
        <v>2</v>
      </c>
      <c r="Y26" s="427">
        <v>0</v>
      </c>
      <c r="Z26" s="427">
        <v>1</v>
      </c>
      <c r="AA26" s="427">
        <v>0</v>
      </c>
      <c r="AB26" s="427">
        <v>0</v>
      </c>
      <c r="AC26" s="427">
        <v>0</v>
      </c>
      <c r="AD26" s="427">
        <v>0</v>
      </c>
      <c r="AE26" s="427">
        <v>0</v>
      </c>
      <c r="AF26" s="427">
        <v>22</v>
      </c>
      <c r="AG26" s="427">
        <v>0</v>
      </c>
      <c r="AH26" s="427">
        <v>0</v>
      </c>
      <c r="AI26" s="427">
        <v>2</v>
      </c>
      <c r="AJ26" s="427">
        <v>0</v>
      </c>
      <c r="AK26" s="427">
        <v>8</v>
      </c>
      <c r="AL26" s="427">
        <v>0</v>
      </c>
      <c r="AM26" s="427">
        <v>2</v>
      </c>
      <c r="AN26" s="427">
        <v>3</v>
      </c>
      <c r="AO26" s="427">
        <v>14</v>
      </c>
      <c r="AP26" s="427">
        <v>1</v>
      </c>
      <c r="AQ26" s="427">
        <v>2</v>
      </c>
      <c r="AR26" s="427">
        <v>1</v>
      </c>
      <c r="AS26" s="427">
        <v>3</v>
      </c>
      <c r="AT26" s="427">
        <v>0</v>
      </c>
      <c r="AU26" s="427">
        <v>0</v>
      </c>
      <c r="AV26" s="427">
        <v>1</v>
      </c>
      <c r="AW26" s="427">
        <v>0</v>
      </c>
      <c r="AX26" s="427">
        <v>0</v>
      </c>
      <c r="AY26" s="427">
        <v>0</v>
      </c>
      <c r="AZ26" s="427">
        <v>7</v>
      </c>
      <c r="BA26" s="427">
        <v>0</v>
      </c>
      <c r="BB26" s="427">
        <v>0</v>
      </c>
      <c r="BC26" s="427">
        <v>0</v>
      </c>
      <c r="BD26" s="427">
        <v>0</v>
      </c>
      <c r="BE26" s="427">
        <v>0</v>
      </c>
      <c r="BF26" s="427">
        <v>0</v>
      </c>
      <c r="BG26" s="427">
        <v>0</v>
      </c>
      <c r="BH26" s="427">
        <v>0</v>
      </c>
      <c r="BI26" s="427">
        <v>0</v>
      </c>
      <c r="BJ26" s="427">
        <v>1</v>
      </c>
      <c r="BK26" s="427">
        <v>0</v>
      </c>
      <c r="BL26" s="433">
        <v>5</v>
      </c>
      <c r="BM26" s="433">
        <v>0</v>
      </c>
      <c r="BN26" s="815">
        <f t="shared" si="0"/>
        <v>213</v>
      </c>
    </row>
    <row r="27" spans="1:66" x14ac:dyDescent="0.25">
      <c r="A27" s="718" t="s">
        <v>286</v>
      </c>
      <c r="B27" s="428">
        <v>21</v>
      </c>
      <c r="C27" s="428">
        <v>1</v>
      </c>
      <c r="D27" s="428">
        <v>12</v>
      </c>
      <c r="E27" s="428">
        <v>0</v>
      </c>
      <c r="F27" s="428">
        <v>0</v>
      </c>
      <c r="G27" s="428">
        <v>1</v>
      </c>
      <c r="H27" s="428">
        <v>6</v>
      </c>
      <c r="I27" s="428">
        <v>0</v>
      </c>
      <c r="J27" s="428">
        <v>2</v>
      </c>
      <c r="K27" s="428">
        <v>0</v>
      </c>
      <c r="L27" s="428">
        <v>1</v>
      </c>
      <c r="M27" s="428">
        <v>1</v>
      </c>
      <c r="N27" s="428">
        <v>0</v>
      </c>
      <c r="O27" s="428">
        <v>0</v>
      </c>
      <c r="P27" s="428">
        <v>0</v>
      </c>
      <c r="Q27" s="428">
        <v>0</v>
      </c>
      <c r="R27" s="428">
        <v>30</v>
      </c>
      <c r="S27" s="428">
        <v>0</v>
      </c>
      <c r="T27" s="428">
        <v>0</v>
      </c>
      <c r="U27" s="428">
        <v>0</v>
      </c>
      <c r="V27" s="428">
        <v>40</v>
      </c>
      <c r="W27" s="428">
        <v>1</v>
      </c>
      <c r="X27" s="428">
        <v>1</v>
      </c>
      <c r="Y27" s="428">
        <v>2</v>
      </c>
      <c r="Z27" s="428">
        <v>1</v>
      </c>
      <c r="AA27" s="428">
        <v>2</v>
      </c>
      <c r="AB27" s="428">
        <v>0</v>
      </c>
      <c r="AC27" s="428">
        <v>0</v>
      </c>
      <c r="AD27" s="428">
        <v>0</v>
      </c>
      <c r="AE27" s="428">
        <v>0</v>
      </c>
      <c r="AF27" s="428">
        <v>30</v>
      </c>
      <c r="AG27" s="428">
        <v>0</v>
      </c>
      <c r="AH27" s="428">
        <v>0</v>
      </c>
      <c r="AI27" s="428">
        <v>3</v>
      </c>
      <c r="AJ27" s="428">
        <v>1</v>
      </c>
      <c r="AK27" s="428">
        <v>18</v>
      </c>
      <c r="AL27" s="428">
        <v>0</v>
      </c>
      <c r="AM27" s="428">
        <v>0</v>
      </c>
      <c r="AN27" s="428">
        <v>3</v>
      </c>
      <c r="AO27" s="428">
        <v>24</v>
      </c>
      <c r="AP27" s="428">
        <v>2</v>
      </c>
      <c r="AQ27" s="428">
        <v>2</v>
      </c>
      <c r="AR27" s="428">
        <v>4</v>
      </c>
      <c r="AS27" s="428">
        <v>1</v>
      </c>
      <c r="AT27" s="428">
        <v>1</v>
      </c>
      <c r="AU27" s="428">
        <v>0</v>
      </c>
      <c r="AV27" s="428">
        <v>1</v>
      </c>
      <c r="AW27" s="428">
        <v>0</v>
      </c>
      <c r="AX27" s="428">
        <v>0</v>
      </c>
      <c r="AY27" s="428">
        <v>1</v>
      </c>
      <c r="AZ27" s="428">
        <v>15</v>
      </c>
      <c r="BA27" s="428">
        <v>0</v>
      </c>
      <c r="BB27" s="428">
        <v>0</v>
      </c>
      <c r="BC27" s="428">
        <v>1</v>
      </c>
      <c r="BD27" s="428">
        <v>0</v>
      </c>
      <c r="BE27" s="428">
        <v>0</v>
      </c>
      <c r="BF27" s="428">
        <v>0</v>
      </c>
      <c r="BG27" s="428">
        <v>0</v>
      </c>
      <c r="BH27" s="428">
        <v>2</v>
      </c>
      <c r="BI27" s="428">
        <v>0</v>
      </c>
      <c r="BJ27" s="428">
        <v>0</v>
      </c>
      <c r="BK27" s="428">
        <v>1</v>
      </c>
      <c r="BL27" s="434">
        <v>19</v>
      </c>
      <c r="BM27" s="434">
        <v>0</v>
      </c>
      <c r="BN27" s="719">
        <f t="shared" si="0"/>
        <v>251</v>
      </c>
    </row>
    <row r="28" spans="1:66" x14ac:dyDescent="0.25">
      <c r="A28" s="717" t="s">
        <v>73</v>
      </c>
      <c r="B28" s="427">
        <v>0</v>
      </c>
      <c r="C28" s="427">
        <v>0</v>
      </c>
      <c r="D28" s="427">
        <v>2</v>
      </c>
      <c r="E28" s="427">
        <v>0</v>
      </c>
      <c r="F28" s="427">
        <v>0</v>
      </c>
      <c r="G28" s="427">
        <v>0</v>
      </c>
      <c r="H28" s="427">
        <v>0</v>
      </c>
      <c r="I28" s="427">
        <v>0</v>
      </c>
      <c r="J28" s="427">
        <v>0</v>
      </c>
      <c r="K28" s="427">
        <v>0</v>
      </c>
      <c r="L28" s="427">
        <v>0</v>
      </c>
      <c r="M28" s="427">
        <v>0</v>
      </c>
      <c r="N28" s="427">
        <v>0</v>
      </c>
      <c r="O28" s="427">
        <v>0</v>
      </c>
      <c r="P28" s="427">
        <v>0</v>
      </c>
      <c r="Q28" s="427">
        <v>0</v>
      </c>
      <c r="R28" s="427">
        <v>1</v>
      </c>
      <c r="S28" s="427">
        <v>0</v>
      </c>
      <c r="T28" s="427">
        <v>1</v>
      </c>
      <c r="U28" s="427">
        <v>0</v>
      </c>
      <c r="V28" s="427">
        <v>4</v>
      </c>
      <c r="W28" s="427">
        <v>0</v>
      </c>
      <c r="X28" s="427">
        <v>2</v>
      </c>
      <c r="Y28" s="427">
        <v>0</v>
      </c>
      <c r="Z28" s="427">
        <v>0</v>
      </c>
      <c r="AA28" s="427">
        <v>0</v>
      </c>
      <c r="AB28" s="427">
        <v>0</v>
      </c>
      <c r="AC28" s="427">
        <v>0</v>
      </c>
      <c r="AD28" s="427">
        <v>0</v>
      </c>
      <c r="AE28" s="427">
        <v>0</v>
      </c>
      <c r="AF28" s="427">
        <v>1</v>
      </c>
      <c r="AG28" s="427">
        <v>0</v>
      </c>
      <c r="AH28" s="427">
        <v>0</v>
      </c>
      <c r="AI28" s="427">
        <v>0</v>
      </c>
      <c r="AJ28" s="427">
        <v>0</v>
      </c>
      <c r="AK28" s="427">
        <v>3</v>
      </c>
      <c r="AL28" s="427">
        <v>0</v>
      </c>
      <c r="AM28" s="427">
        <v>0</v>
      </c>
      <c r="AN28" s="427">
        <v>1</v>
      </c>
      <c r="AO28" s="427">
        <v>1</v>
      </c>
      <c r="AP28" s="427">
        <v>0</v>
      </c>
      <c r="AQ28" s="427">
        <v>0</v>
      </c>
      <c r="AR28" s="427">
        <v>0</v>
      </c>
      <c r="AS28" s="427">
        <v>0</v>
      </c>
      <c r="AT28" s="427">
        <v>0</v>
      </c>
      <c r="AU28" s="427">
        <v>0</v>
      </c>
      <c r="AV28" s="427">
        <v>0</v>
      </c>
      <c r="AW28" s="427">
        <v>0</v>
      </c>
      <c r="AX28" s="427">
        <v>0</v>
      </c>
      <c r="AY28" s="427">
        <v>0</v>
      </c>
      <c r="AZ28" s="427">
        <v>1</v>
      </c>
      <c r="BA28" s="427">
        <v>0</v>
      </c>
      <c r="BB28" s="427">
        <v>0</v>
      </c>
      <c r="BC28" s="427">
        <v>0</v>
      </c>
      <c r="BD28" s="427">
        <v>0</v>
      </c>
      <c r="BE28" s="427">
        <v>0</v>
      </c>
      <c r="BF28" s="427">
        <v>0</v>
      </c>
      <c r="BG28" s="427">
        <v>0</v>
      </c>
      <c r="BH28" s="427">
        <v>0</v>
      </c>
      <c r="BI28" s="427">
        <v>0</v>
      </c>
      <c r="BJ28" s="427">
        <v>0</v>
      </c>
      <c r="BK28" s="427">
        <v>0</v>
      </c>
      <c r="BL28" s="433">
        <v>1</v>
      </c>
      <c r="BM28" s="433">
        <v>0</v>
      </c>
      <c r="BN28" s="815">
        <f t="shared" si="0"/>
        <v>18</v>
      </c>
    </row>
    <row r="29" spans="1:66" x14ac:dyDescent="0.25">
      <c r="A29" s="718" t="s">
        <v>33</v>
      </c>
      <c r="B29" s="428">
        <v>235</v>
      </c>
      <c r="C29" s="428">
        <v>22</v>
      </c>
      <c r="D29" s="428">
        <v>258</v>
      </c>
      <c r="E29" s="428">
        <v>5</v>
      </c>
      <c r="F29" s="428">
        <v>0</v>
      </c>
      <c r="G29" s="428">
        <v>2</v>
      </c>
      <c r="H29" s="428">
        <v>66</v>
      </c>
      <c r="I29" s="428">
        <v>3</v>
      </c>
      <c r="J29" s="428">
        <v>10</v>
      </c>
      <c r="K29" s="428">
        <v>0</v>
      </c>
      <c r="L29" s="428">
        <v>4</v>
      </c>
      <c r="M29" s="428">
        <v>3</v>
      </c>
      <c r="N29" s="428">
        <v>1</v>
      </c>
      <c r="O29" s="428">
        <v>3</v>
      </c>
      <c r="P29" s="428">
        <v>0</v>
      </c>
      <c r="Q29" s="428">
        <v>2</v>
      </c>
      <c r="R29" s="428">
        <v>507</v>
      </c>
      <c r="S29" s="428">
        <v>0</v>
      </c>
      <c r="T29" s="428">
        <v>51</v>
      </c>
      <c r="U29" s="428">
        <v>14</v>
      </c>
      <c r="V29" s="428">
        <v>427</v>
      </c>
      <c r="W29" s="428">
        <v>3</v>
      </c>
      <c r="X29" s="428">
        <v>34</v>
      </c>
      <c r="Y29" s="428">
        <v>15</v>
      </c>
      <c r="Z29" s="428">
        <v>5</v>
      </c>
      <c r="AA29" s="428">
        <v>5</v>
      </c>
      <c r="AB29" s="428">
        <v>1</v>
      </c>
      <c r="AC29" s="428">
        <v>0</v>
      </c>
      <c r="AD29" s="428">
        <v>4</v>
      </c>
      <c r="AE29" s="428">
        <v>0</v>
      </c>
      <c r="AF29" s="428">
        <v>245</v>
      </c>
      <c r="AG29" s="428">
        <v>1</v>
      </c>
      <c r="AH29" s="428">
        <v>1</v>
      </c>
      <c r="AI29" s="428">
        <v>13</v>
      </c>
      <c r="AJ29" s="428">
        <v>3</v>
      </c>
      <c r="AK29" s="428">
        <v>89</v>
      </c>
      <c r="AL29" s="428">
        <v>7</v>
      </c>
      <c r="AM29" s="428">
        <v>11</v>
      </c>
      <c r="AN29" s="428">
        <v>8</v>
      </c>
      <c r="AO29" s="428">
        <v>111</v>
      </c>
      <c r="AP29" s="428">
        <v>10</v>
      </c>
      <c r="AQ29" s="428">
        <v>12</v>
      </c>
      <c r="AR29" s="428">
        <v>7</v>
      </c>
      <c r="AS29" s="428">
        <v>13</v>
      </c>
      <c r="AT29" s="428">
        <v>2</v>
      </c>
      <c r="AU29" s="428">
        <v>0</v>
      </c>
      <c r="AV29" s="428">
        <v>2</v>
      </c>
      <c r="AW29" s="428">
        <v>3</v>
      </c>
      <c r="AX29" s="428">
        <v>0</v>
      </c>
      <c r="AY29" s="428">
        <v>9</v>
      </c>
      <c r="AZ29" s="428">
        <v>119</v>
      </c>
      <c r="BA29" s="428">
        <v>1</v>
      </c>
      <c r="BB29" s="428">
        <v>4</v>
      </c>
      <c r="BC29" s="428">
        <v>4</v>
      </c>
      <c r="BD29" s="428">
        <v>0</v>
      </c>
      <c r="BE29" s="428">
        <v>1</v>
      </c>
      <c r="BF29" s="428">
        <v>2</v>
      </c>
      <c r="BG29" s="428">
        <v>0</v>
      </c>
      <c r="BH29" s="428">
        <v>7</v>
      </c>
      <c r="BI29" s="428">
        <v>5</v>
      </c>
      <c r="BJ29" s="428">
        <v>20</v>
      </c>
      <c r="BK29" s="428">
        <v>2</v>
      </c>
      <c r="BL29" s="434">
        <v>108</v>
      </c>
      <c r="BM29" s="434">
        <v>2</v>
      </c>
      <c r="BN29" s="719">
        <f t="shared" si="0"/>
        <v>2502</v>
      </c>
    </row>
    <row r="30" spans="1:66" ht="15.75" thickBot="1" x14ac:dyDescent="0.3">
      <c r="A30" s="717" t="s">
        <v>34</v>
      </c>
      <c r="B30" s="427">
        <v>45</v>
      </c>
      <c r="C30" s="427">
        <v>8</v>
      </c>
      <c r="D30" s="427">
        <v>40</v>
      </c>
      <c r="E30" s="427">
        <v>0</v>
      </c>
      <c r="F30" s="427">
        <v>0</v>
      </c>
      <c r="G30" s="427">
        <v>2</v>
      </c>
      <c r="H30" s="427">
        <v>10</v>
      </c>
      <c r="I30" s="427">
        <v>4</v>
      </c>
      <c r="J30" s="427">
        <v>0</v>
      </c>
      <c r="K30" s="427">
        <v>0</v>
      </c>
      <c r="L30" s="427">
        <v>0</v>
      </c>
      <c r="M30" s="427">
        <v>1</v>
      </c>
      <c r="N30" s="427">
        <v>0</v>
      </c>
      <c r="O30" s="427">
        <v>0</v>
      </c>
      <c r="P30" s="427">
        <v>0</v>
      </c>
      <c r="Q30" s="427">
        <v>4</v>
      </c>
      <c r="R30" s="427">
        <v>81</v>
      </c>
      <c r="S30" s="427">
        <v>0</v>
      </c>
      <c r="T30" s="427">
        <v>8</v>
      </c>
      <c r="U30" s="427">
        <v>3</v>
      </c>
      <c r="V30" s="427">
        <v>100</v>
      </c>
      <c r="W30" s="427">
        <v>0</v>
      </c>
      <c r="X30" s="427">
        <v>4</v>
      </c>
      <c r="Y30" s="427">
        <v>4</v>
      </c>
      <c r="Z30" s="427">
        <v>0</v>
      </c>
      <c r="AA30" s="427">
        <v>2</v>
      </c>
      <c r="AB30" s="427">
        <v>0</v>
      </c>
      <c r="AC30" s="427">
        <v>0</v>
      </c>
      <c r="AD30" s="427">
        <v>0</v>
      </c>
      <c r="AE30" s="427">
        <v>0</v>
      </c>
      <c r="AF30" s="427">
        <v>58</v>
      </c>
      <c r="AG30" s="427">
        <v>0</v>
      </c>
      <c r="AH30" s="427">
        <v>0</v>
      </c>
      <c r="AI30" s="427">
        <v>5</v>
      </c>
      <c r="AJ30" s="427">
        <v>0</v>
      </c>
      <c r="AK30" s="427">
        <v>32</v>
      </c>
      <c r="AL30" s="427">
        <v>0</v>
      </c>
      <c r="AM30" s="427">
        <v>0</v>
      </c>
      <c r="AN30" s="427">
        <v>2</v>
      </c>
      <c r="AO30" s="427">
        <v>23</v>
      </c>
      <c r="AP30" s="427">
        <v>0</v>
      </c>
      <c r="AQ30" s="427">
        <v>1</v>
      </c>
      <c r="AR30" s="427">
        <v>1</v>
      </c>
      <c r="AS30" s="427">
        <v>1</v>
      </c>
      <c r="AT30" s="427">
        <v>1</v>
      </c>
      <c r="AU30" s="427">
        <v>0</v>
      </c>
      <c r="AV30" s="427">
        <v>1</v>
      </c>
      <c r="AW30" s="427">
        <v>0</v>
      </c>
      <c r="AX30" s="427">
        <v>1</v>
      </c>
      <c r="AY30" s="427">
        <v>4</v>
      </c>
      <c r="AZ30" s="427">
        <v>25</v>
      </c>
      <c r="BA30" s="427">
        <v>0</v>
      </c>
      <c r="BB30" s="427">
        <v>1</v>
      </c>
      <c r="BC30" s="427">
        <v>1</v>
      </c>
      <c r="BD30" s="427">
        <v>0</v>
      </c>
      <c r="BE30" s="427">
        <v>0</v>
      </c>
      <c r="BF30" s="427">
        <v>0</v>
      </c>
      <c r="BG30" s="427">
        <v>0</v>
      </c>
      <c r="BH30" s="427">
        <v>1</v>
      </c>
      <c r="BI30" s="427">
        <v>1</v>
      </c>
      <c r="BJ30" s="427">
        <v>0</v>
      </c>
      <c r="BK30" s="427">
        <v>0</v>
      </c>
      <c r="BL30" s="433">
        <v>28</v>
      </c>
      <c r="BM30" s="433">
        <v>0</v>
      </c>
      <c r="BN30" s="815">
        <f t="shared" si="0"/>
        <v>503</v>
      </c>
    </row>
    <row r="31" spans="1:66" s="419" customFormat="1" ht="16.5" thickTop="1" thickBot="1" x14ac:dyDescent="0.3">
      <c r="A31" s="840" t="s">
        <v>11</v>
      </c>
      <c r="B31" s="841">
        <f t="shared" ref="B31:BL31" si="1">SUM(B3:B30)</f>
        <v>1817</v>
      </c>
      <c r="C31" s="841">
        <f t="shared" si="1"/>
        <v>143</v>
      </c>
      <c r="D31" s="841">
        <f t="shared" si="1"/>
        <v>1881</v>
      </c>
      <c r="E31" s="841">
        <f t="shared" si="1"/>
        <v>25</v>
      </c>
      <c r="F31" s="841">
        <f t="shared" si="1"/>
        <v>7</v>
      </c>
      <c r="G31" s="841">
        <f t="shared" si="1"/>
        <v>21</v>
      </c>
      <c r="H31" s="841">
        <f t="shared" si="1"/>
        <v>586</v>
      </c>
      <c r="I31" s="841">
        <f t="shared" si="1"/>
        <v>81</v>
      </c>
      <c r="J31" s="841">
        <f t="shared" si="1"/>
        <v>50</v>
      </c>
      <c r="K31" s="841">
        <f t="shared" si="1"/>
        <v>2</v>
      </c>
      <c r="L31" s="841">
        <f t="shared" si="1"/>
        <v>32</v>
      </c>
      <c r="M31" s="841">
        <f t="shared" si="1"/>
        <v>28</v>
      </c>
      <c r="N31" s="841">
        <f t="shared" si="1"/>
        <v>6</v>
      </c>
      <c r="O31" s="841">
        <f t="shared" si="1"/>
        <v>9</v>
      </c>
      <c r="P31" s="841">
        <f t="shared" si="1"/>
        <v>4</v>
      </c>
      <c r="Q31" s="841">
        <f t="shared" si="1"/>
        <v>42</v>
      </c>
      <c r="R31" s="841">
        <f t="shared" si="1"/>
        <v>3625</v>
      </c>
      <c r="S31" s="841">
        <f t="shared" si="1"/>
        <v>3</v>
      </c>
      <c r="T31" s="841">
        <f t="shared" si="1"/>
        <v>395</v>
      </c>
      <c r="U31" s="841">
        <f t="shared" si="1"/>
        <v>63</v>
      </c>
      <c r="V31" s="841">
        <f t="shared" si="1"/>
        <v>3466</v>
      </c>
      <c r="W31" s="841">
        <f t="shared" si="1"/>
        <v>22</v>
      </c>
      <c r="X31" s="841">
        <f t="shared" si="1"/>
        <v>214</v>
      </c>
      <c r="Y31" s="841">
        <f t="shared" si="1"/>
        <v>139</v>
      </c>
      <c r="Z31" s="841">
        <f t="shared" si="1"/>
        <v>46</v>
      </c>
      <c r="AA31" s="841">
        <f t="shared" si="1"/>
        <v>28</v>
      </c>
      <c r="AB31" s="841">
        <f t="shared" si="1"/>
        <v>30</v>
      </c>
      <c r="AC31" s="841">
        <f t="shared" si="1"/>
        <v>0</v>
      </c>
      <c r="AD31" s="841">
        <f t="shared" si="1"/>
        <v>21</v>
      </c>
      <c r="AE31" s="841">
        <f t="shared" si="1"/>
        <v>1</v>
      </c>
      <c r="AF31" s="841">
        <f t="shared" si="1"/>
        <v>2051</v>
      </c>
      <c r="AG31" s="841">
        <f t="shared" si="1"/>
        <v>2</v>
      </c>
      <c r="AH31" s="841">
        <f t="shared" si="1"/>
        <v>20</v>
      </c>
      <c r="AI31" s="841">
        <f t="shared" si="1"/>
        <v>120</v>
      </c>
      <c r="AJ31" s="841">
        <f t="shared" si="1"/>
        <v>21</v>
      </c>
      <c r="AK31" s="841">
        <f t="shared" si="1"/>
        <v>869</v>
      </c>
      <c r="AL31" s="841">
        <f t="shared" si="1"/>
        <v>52</v>
      </c>
      <c r="AM31" s="841">
        <f t="shared" si="1"/>
        <v>72</v>
      </c>
      <c r="AN31" s="841">
        <f t="shared" si="1"/>
        <v>135</v>
      </c>
      <c r="AO31" s="841">
        <f t="shared" si="1"/>
        <v>943</v>
      </c>
      <c r="AP31" s="841">
        <f t="shared" si="1"/>
        <v>77</v>
      </c>
      <c r="AQ31" s="841">
        <f t="shared" si="1"/>
        <v>80</v>
      </c>
      <c r="AR31" s="841">
        <f t="shared" si="1"/>
        <v>58</v>
      </c>
      <c r="AS31" s="841">
        <f t="shared" si="1"/>
        <v>131</v>
      </c>
      <c r="AT31" s="841">
        <f t="shared" si="1"/>
        <v>46</v>
      </c>
      <c r="AU31" s="841">
        <f t="shared" si="1"/>
        <v>1</v>
      </c>
      <c r="AV31" s="841">
        <f t="shared" si="1"/>
        <v>24</v>
      </c>
      <c r="AW31" s="841">
        <f t="shared" si="1"/>
        <v>15</v>
      </c>
      <c r="AX31" s="841">
        <f t="shared" si="1"/>
        <v>15</v>
      </c>
      <c r="AY31" s="841">
        <f t="shared" si="1"/>
        <v>46</v>
      </c>
      <c r="AZ31" s="841">
        <f t="shared" si="1"/>
        <v>913</v>
      </c>
      <c r="BA31" s="841">
        <f t="shared" si="1"/>
        <v>15</v>
      </c>
      <c r="BB31" s="841">
        <f t="shared" si="1"/>
        <v>39</v>
      </c>
      <c r="BC31" s="841">
        <f t="shared" si="1"/>
        <v>25</v>
      </c>
      <c r="BD31" s="841">
        <f t="shared" si="1"/>
        <v>0</v>
      </c>
      <c r="BE31" s="841">
        <f t="shared" si="1"/>
        <v>11</v>
      </c>
      <c r="BF31" s="841">
        <f t="shared" si="1"/>
        <v>16</v>
      </c>
      <c r="BG31" s="841">
        <f t="shared" si="1"/>
        <v>6</v>
      </c>
      <c r="BH31" s="841">
        <f t="shared" si="1"/>
        <v>39</v>
      </c>
      <c r="BI31" s="841">
        <f t="shared" si="1"/>
        <v>73</v>
      </c>
      <c r="BJ31" s="841">
        <f t="shared" si="1"/>
        <v>125</v>
      </c>
      <c r="BK31" s="841">
        <f t="shared" si="1"/>
        <v>12</v>
      </c>
      <c r="BL31" s="841">
        <f t="shared" si="1"/>
        <v>1054</v>
      </c>
      <c r="BM31" s="841">
        <f>SUM(BM3:BM30)</f>
        <v>22</v>
      </c>
      <c r="BN31" s="842">
        <f>SUM(BN3:BN30)</f>
        <v>19915</v>
      </c>
    </row>
    <row r="32" spans="1:66" s="435" customFormat="1" ht="15.75" thickBot="1" x14ac:dyDescent="0.3">
      <c r="A32" s="436"/>
      <c r="B32" s="437"/>
      <c r="C32" s="43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37"/>
      <c r="AD32" s="437"/>
      <c r="AE32" s="437"/>
      <c r="AF32" s="437"/>
      <c r="AG32" s="437"/>
      <c r="AH32" s="437"/>
      <c r="AI32" s="437"/>
      <c r="AJ32" s="437"/>
      <c r="AK32" s="437"/>
      <c r="AL32" s="437"/>
      <c r="AM32" s="437"/>
      <c r="AN32" s="437"/>
      <c r="AO32" s="437"/>
      <c r="AP32" s="437"/>
      <c r="AQ32" s="437"/>
      <c r="AR32" s="437"/>
      <c r="AS32" s="437"/>
      <c r="AT32" s="437"/>
      <c r="AU32" s="437"/>
      <c r="AV32" s="437"/>
      <c r="AW32" s="437"/>
      <c r="AX32" s="437"/>
      <c r="AY32" s="437"/>
      <c r="AZ32" s="437"/>
      <c r="BA32" s="437"/>
      <c r="BB32" s="437"/>
      <c r="BC32" s="437"/>
      <c r="BD32" s="437"/>
      <c r="BE32" s="437"/>
      <c r="BF32" s="437"/>
      <c r="BG32" s="437"/>
      <c r="BH32" s="437"/>
      <c r="BI32" s="437"/>
      <c r="BJ32" s="437"/>
      <c r="BK32" s="437"/>
      <c r="BL32" s="437"/>
      <c r="BM32" s="438"/>
      <c r="BN32" s="91"/>
    </row>
    <row r="33" spans="1:66" s="431" customFormat="1" x14ac:dyDescent="0.25">
      <c r="A33" s="539"/>
      <c r="B33" s="262" t="s">
        <v>309</v>
      </c>
      <c r="C33" s="262" t="s">
        <v>310</v>
      </c>
      <c r="D33" s="262" t="s">
        <v>311</v>
      </c>
      <c r="E33" s="262" t="s">
        <v>312</v>
      </c>
      <c r="F33" s="262" t="s">
        <v>313</v>
      </c>
      <c r="G33" s="262" t="s">
        <v>314</v>
      </c>
      <c r="H33" s="262" t="s">
        <v>315</v>
      </c>
      <c r="I33" s="262" t="s">
        <v>316</v>
      </c>
      <c r="J33" s="262" t="s">
        <v>317</v>
      </c>
      <c r="K33" s="262" t="s">
        <v>539</v>
      </c>
      <c r="L33" s="262" t="s">
        <v>318</v>
      </c>
      <c r="M33" s="262" t="s">
        <v>319</v>
      </c>
      <c r="N33" s="262" t="s">
        <v>320</v>
      </c>
      <c r="O33" s="262" t="s">
        <v>321</v>
      </c>
      <c r="P33" s="262" t="s">
        <v>322</v>
      </c>
      <c r="Q33" s="262" t="s">
        <v>323</v>
      </c>
      <c r="R33" s="262" t="s">
        <v>324</v>
      </c>
      <c r="S33" s="262" t="s">
        <v>526</v>
      </c>
      <c r="T33" s="262" t="s">
        <v>325</v>
      </c>
      <c r="U33" s="262" t="s">
        <v>326</v>
      </c>
      <c r="V33" s="262" t="s">
        <v>327</v>
      </c>
      <c r="W33" s="262" t="s">
        <v>328</v>
      </c>
      <c r="X33" s="262" t="s">
        <v>329</v>
      </c>
      <c r="Y33" s="262" t="s">
        <v>330</v>
      </c>
      <c r="Z33" s="262" t="s">
        <v>331</v>
      </c>
      <c r="AA33" s="262" t="s">
        <v>332</v>
      </c>
      <c r="AB33" s="262" t="s">
        <v>333</v>
      </c>
      <c r="AC33" s="262" t="s">
        <v>527</v>
      </c>
      <c r="AD33" s="262" t="s">
        <v>334</v>
      </c>
      <c r="AE33" s="262" t="s">
        <v>335</v>
      </c>
      <c r="AF33" s="262" t="s">
        <v>336</v>
      </c>
      <c r="AG33" s="262" t="s">
        <v>337</v>
      </c>
      <c r="AH33" s="262" t="s">
        <v>338</v>
      </c>
      <c r="AI33" s="262" t="s">
        <v>339</v>
      </c>
      <c r="AJ33" s="262" t="s">
        <v>340</v>
      </c>
      <c r="AK33" s="262" t="s">
        <v>341</v>
      </c>
      <c r="AL33" s="262" t="s">
        <v>342</v>
      </c>
      <c r="AM33" s="262" t="s">
        <v>343</v>
      </c>
      <c r="AN33" s="262" t="s">
        <v>344</v>
      </c>
      <c r="AO33" s="262" t="s">
        <v>345</v>
      </c>
      <c r="AP33" s="262" t="s">
        <v>347</v>
      </c>
      <c r="AQ33" s="262" t="s">
        <v>348</v>
      </c>
      <c r="AR33" s="262" t="s">
        <v>349</v>
      </c>
      <c r="AS33" s="262" t="s">
        <v>350</v>
      </c>
      <c r="AT33" s="262" t="s">
        <v>351</v>
      </c>
      <c r="AU33" s="262" t="s">
        <v>352</v>
      </c>
      <c r="AV33" s="262" t="s">
        <v>353</v>
      </c>
      <c r="AW33" s="262" t="s">
        <v>354</v>
      </c>
      <c r="AX33" s="262" t="s">
        <v>355</v>
      </c>
      <c r="AY33" s="262" t="s">
        <v>356</v>
      </c>
      <c r="AZ33" s="262" t="s">
        <v>357</v>
      </c>
      <c r="BA33" s="262" t="s">
        <v>358</v>
      </c>
      <c r="BB33" s="262" t="s">
        <v>359</v>
      </c>
      <c r="BC33" s="262" t="s">
        <v>360</v>
      </c>
      <c r="BD33" s="262" t="s">
        <v>361</v>
      </c>
      <c r="BE33" s="262" t="s">
        <v>362</v>
      </c>
      <c r="BF33" s="262" t="s">
        <v>363</v>
      </c>
      <c r="BG33" s="262" t="s">
        <v>364</v>
      </c>
      <c r="BH33" s="262" t="s">
        <v>365</v>
      </c>
      <c r="BI33" s="262" t="s">
        <v>366</v>
      </c>
      <c r="BJ33" s="262" t="s">
        <v>536</v>
      </c>
      <c r="BK33" s="262" t="s">
        <v>367</v>
      </c>
      <c r="BL33" s="709" t="s">
        <v>368</v>
      </c>
      <c r="BM33" s="709" t="s">
        <v>369</v>
      </c>
      <c r="BN33" s="710" t="s">
        <v>11</v>
      </c>
    </row>
    <row r="34" spans="1:66" x14ac:dyDescent="0.25">
      <c r="A34" s="711" t="s">
        <v>3</v>
      </c>
      <c r="B34" s="429">
        <v>1670</v>
      </c>
      <c r="C34" s="429">
        <v>118</v>
      </c>
      <c r="D34" s="429">
        <v>1697</v>
      </c>
      <c r="E34" s="429">
        <v>24</v>
      </c>
      <c r="F34" s="429">
        <v>6</v>
      </c>
      <c r="G34" s="429">
        <v>21</v>
      </c>
      <c r="H34" s="429">
        <v>551</v>
      </c>
      <c r="I34" s="429">
        <v>76</v>
      </c>
      <c r="J34" s="429">
        <v>49</v>
      </c>
      <c r="K34" s="429">
        <v>2</v>
      </c>
      <c r="L34" s="429">
        <v>30</v>
      </c>
      <c r="M34" s="429">
        <v>26</v>
      </c>
      <c r="N34" s="429">
        <v>6</v>
      </c>
      <c r="O34" s="429">
        <v>8</v>
      </c>
      <c r="P34" s="429">
        <v>4</v>
      </c>
      <c r="Q34" s="429">
        <v>39</v>
      </c>
      <c r="R34" s="429">
        <v>3366</v>
      </c>
      <c r="S34" s="429">
        <v>3</v>
      </c>
      <c r="T34" s="429">
        <v>356</v>
      </c>
      <c r="U34" s="429">
        <v>58</v>
      </c>
      <c r="V34" s="429">
        <v>3043</v>
      </c>
      <c r="W34" s="429">
        <v>21</v>
      </c>
      <c r="X34" s="429">
        <v>198</v>
      </c>
      <c r="Y34" s="429">
        <v>125</v>
      </c>
      <c r="Z34" s="429">
        <v>39</v>
      </c>
      <c r="AA34" s="429">
        <v>21</v>
      </c>
      <c r="AB34" s="429">
        <v>28</v>
      </c>
      <c r="AC34" s="429">
        <v>0</v>
      </c>
      <c r="AD34" s="429">
        <v>19</v>
      </c>
      <c r="AE34" s="429">
        <v>1</v>
      </c>
      <c r="AF34" s="429">
        <v>1840</v>
      </c>
      <c r="AG34" s="429">
        <v>1</v>
      </c>
      <c r="AH34" s="429">
        <v>17</v>
      </c>
      <c r="AI34" s="429">
        <v>112</v>
      </c>
      <c r="AJ34" s="429">
        <v>19</v>
      </c>
      <c r="AK34" s="429">
        <v>775</v>
      </c>
      <c r="AL34" s="429">
        <v>48</v>
      </c>
      <c r="AM34" s="429">
        <v>72</v>
      </c>
      <c r="AN34" s="429">
        <v>124</v>
      </c>
      <c r="AO34" s="429">
        <v>838</v>
      </c>
      <c r="AP34" s="429">
        <v>67</v>
      </c>
      <c r="AQ34" s="429">
        <v>73</v>
      </c>
      <c r="AR34" s="429">
        <v>54</v>
      </c>
      <c r="AS34" s="429">
        <v>121</v>
      </c>
      <c r="AT34" s="429">
        <v>39</v>
      </c>
      <c r="AU34" s="429">
        <v>1</v>
      </c>
      <c r="AV34" s="429">
        <v>23</v>
      </c>
      <c r="AW34" s="429">
        <v>13</v>
      </c>
      <c r="AX34" s="429">
        <v>12</v>
      </c>
      <c r="AY34" s="429">
        <v>41</v>
      </c>
      <c r="AZ34" s="429">
        <v>782</v>
      </c>
      <c r="BA34" s="429">
        <v>14</v>
      </c>
      <c r="BB34" s="429">
        <v>36</v>
      </c>
      <c r="BC34" s="429">
        <v>21</v>
      </c>
      <c r="BD34" s="429">
        <v>0</v>
      </c>
      <c r="BE34" s="429">
        <v>10</v>
      </c>
      <c r="BF34" s="429">
        <v>16</v>
      </c>
      <c r="BG34" s="429">
        <v>5</v>
      </c>
      <c r="BH34" s="429">
        <v>38</v>
      </c>
      <c r="BI34" s="429">
        <v>57</v>
      </c>
      <c r="BJ34" s="429">
        <v>114</v>
      </c>
      <c r="BK34" s="429">
        <v>11</v>
      </c>
      <c r="BL34" s="439">
        <v>942</v>
      </c>
      <c r="BM34" s="439">
        <v>20</v>
      </c>
      <c r="BN34" s="712">
        <f>SUM(B34:BM34)</f>
        <v>17961</v>
      </c>
    </row>
    <row r="35" spans="1:66" ht="15.75" thickBot="1" x14ac:dyDescent="0.3">
      <c r="A35" s="713" t="s">
        <v>10</v>
      </c>
      <c r="B35" s="430">
        <v>147</v>
      </c>
      <c r="C35" s="430">
        <v>25</v>
      </c>
      <c r="D35" s="430">
        <v>184</v>
      </c>
      <c r="E35" s="430">
        <v>1</v>
      </c>
      <c r="F35" s="430">
        <v>1</v>
      </c>
      <c r="G35" s="430"/>
      <c r="H35" s="430">
        <v>35</v>
      </c>
      <c r="I35" s="430">
        <v>5</v>
      </c>
      <c r="J35" s="430">
        <v>1</v>
      </c>
      <c r="K35" s="430"/>
      <c r="L35" s="430">
        <v>2</v>
      </c>
      <c r="M35" s="430">
        <v>2</v>
      </c>
      <c r="N35" s="430"/>
      <c r="O35" s="430">
        <v>1</v>
      </c>
      <c r="P35" s="430"/>
      <c r="Q35" s="430">
        <v>3</v>
      </c>
      <c r="R35" s="430">
        <v>259</v>
      </c>
      <c r="S35" s="430"/>
      <c r="T35" s="430">
        <v>39</v>
      </c>
      <c r="U35" s="430">
        <v>5</v>
      </c>
      <c r="V35" s="430">
        <v>423</v>
      </c>
      <c r="W35" s="430">
        <v>1</v>
      </c>
      <c r="X35" s="430">
        <v>16</v>
      </c>
      <c r="Y35" s="430">
        <v>14</v>
      </c>
      <c r="Z35" s="430">
        <v>7</v>
      </c>
      <c r="AA35" s="430">
        <v>7</v>
      </c>
      <c r="AB35" s="430">
        <v>2</v>
      </c>
      <c r="AC35" s="430">
        <v>0</v>
      </c>
      <c r="AD35" s="430">
        <v>2</v>
      </c>
      <c r="AE35" s="430"/>
      <c r="AF35" s="430">
        <v>211</v>
      </c>
      <c r="AG35" s="430">
        <v>1</v>
      </c>
      <c r="AH35" s="430">
        <v>3</v>
      </c>
      <c r="AI35" s="430">
        <v>8</v>
      </c>
      <c r="AJ35" s="430">
        <v>2</v>
      </c>
      <c r="AK35" s="430">
        <v>94</v>
      </c>
      <c r="AL35" s="430">
        <v>4</v>
      </c>
      <c r="AM35" s="430"/>
      <c r="AN35" s="430">
        <v>11</v>
      </c>
      <c r="AO35" s="430">
        <v>105</v>
      </c>
      <c r="AP35" s="430">
        <v>10</v>
      </c>
      <c r="AQ35" s="430">
        <v>7</v>
      </c>
      <c r="AR35" s="430">
        <v>4</v>
      </c>
      <c r="AS35" s="430">
        <v>10</v>
      </c>
      <c r="AT35" s="430">
        <v>7</v>
      </c>
      <c r="AU35" s="430"/>
      <c r="AV35" s="430">
        <v>1</v>
      </c>
      <c r="AW35" s="430">
        <v>2</v>
      </c>
      <c r="AX35" s="430">
        <v>3</v>
      </c>
      <c r="AY35" s="430">
        <v>5</v>
      </c>
      <c r="AZ35" s="430">
        <v>131</v>
      </c>
      <c r="BA35" s="430">
        <v>1</v>
      </c>
      <c r="BB35" s="430">
        <v>3</v>
      </c>
      <c r="BC35" s="430">
        <v>4</v>
      </c>
      <c r="BD35" s="430">
        <v>0</v>
      </c>
      <c r="BE35" s="430">
        <v>1</v>
      </c>
      <c r="BF35" s="430">
        <v>0</v>
      </c>
      <c r="BG35" s="430">
        <v>1</v>
      </c>
      <c r="BH35" s="430">
        <v>1</v>
      </c>
      <c r="BI35" s="430">
        <v>16</v>
      </c>
      <c r="BJ35" s="430">
        <v>11</v>
      </c>
      <c r="BK35" s="430">
        <v>1</v>
      </c>
      <c r="BL35" s="440">
        <v>112</v>
      </c>
      <c r="BM35" s="440">
        <v>2</v>
      </c>
      <c r="BN35" s="816">
        <f>SUM(B35:BM35)</f>
        <v>1954</v>
      </c>
    </row>
    <row r="36" spans="1:66" ht="16.5" thickTop="1" thickBot="1" x14ac:dyDescent="0.3">
      <c r="A36" s="714" t="s">
        <v>11</v>
      </c>
      <c r="B36" s="271">
        <f>SUM(B34:B35)</f>
        <v>1817</v>
      </c>
      <c r="C36" s="271">
        <f t="shared" ref="C36:BN36" si="2">SUM(C34:C35)</f>
        <v>143</v>
      </c>
      <c r="D36" s="271">
        <f t="shared" si="2"/>
        <v>1881</v>
      </c>
      <c r="E36" s="271">
        <f t="shared" si="2"/>
        <v>25</v>
      </c>
      <c r="F36" s="271">
        <f t="shared" si="2"/>
        <v>7</v>
      </c>
      <c r="G36" s="271">
        <f t="shared" si="2"/>
        <v>21</v>
      </c>
      <c r="H36" s="271">
        <f t="shared" si="2"/>
        <v>586</v>
      </c>
      <c r="I36" s="271">
        <f t="shared" si="2"/>
        <v>81</v>
      </c>
      <c r="J36" s="271">
        <f t="shared" si="2"/>
        <v>50</v>
      </c>
      <c r="K36" s="271">
        <f t="shared" si="2"/>
        <v>2</v>
      </c>
      <c r="L36" s="271">
        <f t="shared" si="2"/>
        <v>32</v>
      </c>
      <c r="M36" s="271">
        <f t="shared" si="2"/>
        <v>28</v>
      </c>
      <c r="N36" s="271">
        <f t="shared" si="2"/>
        <v>6</v>
      </c>
      <c r="O36" s="271">
        <f t="shared" si="2"/>
        <v>9</v>
      </c>
      <c r="P36" s="271">
        <f t="shared" si="2"/>
        <v>4</v>
      </c>
      <c r="Q36" s="271">
        <f t="shared" si="2"/>
        <v>42</v>
      </c>
      <c r="R36" s="271">
        <f t="shared" si="2"/>
        <v>3625</v>
      </c>
      <c r="S36" s="271">
        <f t="shared" si="2"/>
        <v>3</v>
      </c>
      <c r="T36" s="271">
        <f t="shared" si="2"/>
        <v>395</v>
      </c>
      <c r="U36" s="271">
        <f t="shared" si="2"/>
        <v>63</v>
      </c>
      <c r="V36" s="271">
        <f t="shared" si="2"/>
        <v>3466</v>
      </c>
      <c r="W36" s="271">
        <f t="shared" si="2"/>
        <v>22</v>
      </c>
      <c r="X36" s="271">
        <f t="shared" si="2"/>
        <v>214</v>
      </c>
      <c r="Y36" s="271">
        <f t="shared" si="2"/>
        <v>139</v>
      </c>
      <c r="Z36" s="271">
        <f t="shared" si="2"/>
        <v>46</v>
      </c>
      <c r="AA36" s="271">
        <f t="shared" si="2"/>
        <v>28</v>
      </c>
      <c r="AB36" s="271">
        <f t="shared" si="2"/>
        <v>30</v>
      </c>
      <c r="AC36" s="271">
        <f t="shared" si="2"/>
        <v>0</v>
      </c>
      <c r="AD36" s="271">
        <f t="shared" si="2"/>
        <v>21</v>
      </c>
      <c r="AE36" s="271">
        <f t="shared" si="2"/>
        <v>1</v>
      </c>
      <c r="AF36" s="271">
        <f t="shared" si="2"/>
        <v>2051</v>
      </c>
      <c r="AG36" s="271">
        <f t="shared" si="2"/>
        <v>2</v>
      </c>
      <c r="AH36" s="271">
        <f t="shared" si="2"/>
        <v>20</v>
      </c>
      <c r="AI36" s="271">
        <f t="shared" si="2"/>
        <v>120</v>
      </c>
      <c r="AJ36" s="271">
        <f t="shared" si="2"/>
        <v>21</v>
      </c>
      <c r="AK36" s="271">
        <f t="shared" si="2"/>
        <v>869</v>
      </c>
      <c r="AL36" s="271">
        <f t="shared" si="2"/>
        <v>52</v>
      </c>
      <c r="AM36" s="271">
        <f t="shared" si="2"/>
        <v>72</v>
      </c>
      <c r="AN36" s="271">
        <f t="shared" si="2"/>
        <v>135</v>
      </c>
      <c r="AO36" s="271">
        <f t="shared" si="2"/>
        <v>943</v>
      </c>
      <c r="AP36" s="271">
        <f t="shared" si="2"/>
        <v>77</v>
      </c>
      <c r="AQ36" s="271">
        <f t="shared" si="2"/>
        <v>80</v>
      </c>
      <c r="AR36" s="271">
        <f t="shared" si="2"/>
        <v>58</v>
      </c>
      <c r="AS36" s="271">
        <f t="shared" si="2"/>
        <v>131</v>
      </c>
      <c r="AT36" s="271">
        <f t="shared" si="2"/>
        <v>46</v>
      </c>
      <c r="AU36" s="271">
        <f t="shared" si="2"/>
        <v>1</v>
      </c>
      <c r="AV36" s="271">
        <f t="shared" si="2"/>
        <v>24</v>
      </c>
      <c r="AW36" s="271">
        <f t="shared" si="2"/>
        <v>15</v>
      </c>
      <c r="AX36" s="271">
        <f t="shared" si="2"/>
        <v>15</v>
      </c>
      <c r="AY36" s="271">
        <f t="shared" si="2"/>
        <v>46</v>
      </c>
      <c r="AZ36" s="271">
        <f t="shared" si="2"/>
        <v>913</v>
      </c>
      <c r="BA36" s="271">
        <f t="shared" si="2"/>
        <v>15</v>
      </c>
      <c r="BB36" s="271">
        <f t="shared" si="2"/>
        <v>39</v>
      </c>
      <c r="BC36" s="271">
        <f t="shared" si="2"/>
        <v>25</v>
      </c>
      <c r="BD36" s="271">
        <f t="shared" si="2"/>
        <v>0</v>
      </c>
      <c r="BE36" s="271">
        <f t="shared" si="2"/>
        <v>11</v>
      </c>
      <c r="BF36" s="271">
        <f t="shared" si="2"/>
        <v>16</v>
      </c>
      <c r="BG36" s="271">
        <f t="shared" si="2"/>
        <v>6</v>
      </c>
      <c r="BH36" s="271">
        <f t="shared" si="2"/>
        <v>39</v>
      </c>
      <c r="BI36" s="271">
        <f t="shared" si="2"/>
        <v>73</v>
      </c>
      <c r="BJ36" s="271">
        <f t="shared" si="2"/>
        <v>125</v>
      </c>
      <c r="BK36" s="271">
        <f t="shared" si="2"/>
        <v>12</v>
      </c>
      <c r="BL36" s="271">
        <f t="shared" si="2"/>
        <v>1054</v>
      </c>
      <c r="BM36" s="271">
        <f t="shared" si="2"/>
        <v>22</v>
      </c>
      <c r="BN36" s="817">
        <f t="shared" si="2"/>
        <v>19915</v>
      </c>
    </row>
    <row r="37" spans="1:66" x14ac:dyDescent="0.25">
      <c r="A37" s="947" t="s">
        <v>574</v>
      </c>
      <c r="B37" s="947"/>
      <c r="C37" s="947"/>
      <c r="D37" s="947"/>
      <c r="E37" s="947"/>
      <c r="F37" s="947"/>
      <c r="G37" s="947" t="s">
        <v>574</v>
      </c>
      <c r="H37" s="947"/>
      <c r="I37" s="947"/>
      <c r="J37" s="947"/>
      <c r="K37" s="947"/>
      <c r="L37" s="947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</row>
    <row r="38" spans="1:66" x14ac:dyDescent="0.25">
      <c r="A38" s="44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</row>
    <row r="39" spans="1:66" x14ac:dyDescent="0.25">
      <c r="A39" s="44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</row>
    <row r="40" spans="1:66" x14ac:dyDescent="0.25">
      <c r="A40" s="44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</row>
    <row r="41" spans="1:66" x14ac:dyDescent="0.25">
      <c r="A41" s="441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</row>
    <row r="42" spans="1:66" x14ac:dyDescent="0.25">
      <c r="A42" s="44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</row>
    <row r="43" spans="1:66" ht="15" customHeight="1" x14ac:dyDescent="0.25">
      <c r="A43" s="20" t="s">
        <v>455</v>
      </c>
    </row>
    <row r="44" spans="1:66" x14ac:dyDescent="0.25">
      <c r="A44" s="945" t="s">
        <v>388</v>
      </c>
      <c r="B44" s="945"/>
      <c r="C44" s="945"/>
      <c r="D44" s="945"/>
    </row>
    <row r="45" spans="1:66" ht="27" customHeight="1" x14ac:dyDescent="0.25">
      <c r="A45" s="442" t="s">
        <v>251</v>
      </c>
      <c r="B45" s="443" t="s">
        <v>3</v>
      </c>
      <c r="C45" s="443" t="s">
        <v>10</v>
      </c>
      <c r="D45" s="444" t="s">
        <v>11</v>
      </c>
    </row>
    <row r="46" spans="1:66" x14ac:dyDescent="0.25">
      <c r="A46" s="441" t="s">
        <v>309</v>
      </c>
      <c r="B46" s="72">
        <v>1824</v>
      </c>
      <c r="C46" s="72">
        <v>174</v>
      </c>
      <c r="D46" s="72">
        <f>SUM(B46:C46)</f>
        <v>1998</v>
      </c>
      <c r="F46" s="445"/>
    </row>
    <row r="47" spans="1:66" x14ac:dyDescent="0.25">
      <c r="A47" s="441" t="s">
        <v>310</v>
      </c>
      <c r="B47" s="72">
        <v>86</v>
      </c>
      <c r="C47" s="72">
        <v>5</v>
      </c>
      <c r="D47" s="72">
        <f t="shared" ref="D47:D106" si="3">SUM(B47:C47)</f>
        <v>91</v>
      </c>
    </row>
    <row r="48" spans="1:66" x14ac:dyDescent="0.25">
      <c r="A48" s="441" t="s">
        <v>311</v>
      </c>
      <c r="B48" s="72">
        <v>1882</v>
      </c>
      <c r="C48" s="72">
        <v>230</v>
      </c>
      <c r="D48" s="72">
        <f t="shared" si="3"/>
        <v>2112</v>
      </c>
    </row>
    <row r="49" spans="1:4" x14ac:dyDescent="0.25">
      <c r="A49" s="441" t="s">
        <v>312</v>
      </c>
      <c r="B49" s="72">
        <v>31</v>
      </c>
      <c r="C49" s="72">
        <v>2</v>
      </c>
      <c r="D49" s="72">
        <f t="shared" si="3"/>
        <v>33</v>
      </c>
    </row>
    <row r="50" spans="1:4" x14ac:dyDescent="0.25">
      <c r="A50" s="441" t="s">
        <v>313</v>
      </c>
      <c r="B50" s="72">
        <v>4</v>
      </c>
      <c r="C50" s="72">
        <v>1</v>
      </c>
      <c r="D50" s="72">
        <f t="shared" si="3"/>
        <v>5</v>
      </c>
    </row>
    <row r="51" spans="1:4" x14ac:dyDescent="0.25">
      <c r="A51" s="441" t="s">
        <v>314</v>
      </c>
      <c r="B51" s="72">
        <v>22</v>
      </c>
      <c r="C51" s="72">
        <v>2</v>
      </c>
      <c r="D51" s="72">
        <f t="shared" si="3"/>
        <v>24</v>
      </c>
    </row>
    <row r="52" spans="1:4" x14ac:dyDescent="0.25">
      <c r="A52" s="441" t="s">
        <v>315</v>
      </c>
      <c r="B52" s="72">
        <v>602</v>
      </c>
      <c r="C52" s="72">
        <v>38</v>
      </c>
      <c r="D52" s="72">
        <f t="shared" si="3"/>
        <v>640</v>
      </c>
    </row>
    <row r="53" spans="1:4" x14ac:dyDescent="0.25">
      <c r="A53" s="441" t="s">
        <v>316</v>
      </c>
      <c r="B53" s="72">
        <v>65</v>
      </c>
      <c r="C53" s="72">
        <v>6</v>
      </c>
      <c r="D53" s="72">
        <f t="shared" si="3"/>
        <v>71</v>
      </c>
    </row>
    <row r="54" spans="1:4" x14ac:dyDescent="0.25">
      <c r="A54" s="441" t="s">
        <v>317</v>
      </c>
      <c r="B54" s="72">
        <v>44</v>
      </c>
      <c r="C54" s="72">
        <v>7</v>
      </c>
      <c r="D54" s="72">
        <f t="shared" si="3"/>
        <v>51</v>
      </c>
    </row>
    <row r="55" spans="1:4" x14ac:dyDescent="0.25">
      <c r="A55" s="441" t="s">
        <v>318</v>
      </c>
      <c r="B55" s="72">
        <v>30</v>
      </c>
      <c r="C55" s="72">
        <v>1</v>
      </c>
      <c r="D55" s="72">
        <f t="shared" si="3"/>
        <v>31</v>
      </c>
    </row>
    <row r="56" spans="1:4" x14ac:dyDescent="0.25">
      <c r="A56" s="441" t="s">
        <v>319</v>
      </c>
      <c r="B56" s="72">
        <v>18</v>
      </c>
      <c r="C56" s="72">
        <v>0</v>
      </c>
      <c r="D56" s="72">
        <f t="shared" si="3"/>
        <v>18</v>
      </c>
    </row>
    <row r="57" spans="1:4" x14ac:dyDescent="0.25">
      <c r="A57" s="441" t="s">
        <v>320</v>
      </c>
      <c r="B57" s="72">
        <v>8</v>
      </c>
      <c r="D57" s="72">
        <f t="shared" si="3"/>
        <v>8</v>
      </c>
    </row>
    <row r="58" spans="1:4" x14ac:dyDescent="0.25">
      <c r="A58" s="441" t="s">
        <v>321</v>
      </c>
      <c r="B58" s="72">
        <v>14</v>
      </c>
      <c r="D58" s="72">
        <f t="shared" si="3"/>
        <v>14</v>
      </c>
    </row>
    <row r="59" spans="1:4" x14ac:dyDescent="0.25">
      <c r="A59" s="441" t="s">
        <v>322</v>
      </c>
      <c r="B59" s="72">
        <v>8</v>
      </c>
      <c r="D59" s="72">
        <f t="shared" si="3"/>
        <v>8</v>
      </c>
    </row>
    <row r="60" spans="1:4" x14ac:dyDescent="0.25">
      <c r="A60" s="441" t="s">
        <v>323</v>
      </c>
      <c r="B60" s="72">
        <v>40</v>
      </c>
      <c r="C60" s="72">
        <v>1</v>
      </c>
      <c r="D60" s="72">
        <f t="shared" si="3"/>
        <v>41</v>
      </c>
    </row>
    <row r="61" spans="1:4" x14ac:dyDescent="0.25">
      <c r="A61" s="441" t="s">
        <v>324</v>
      </c>
      <c r="B61" s="72">
        <v>3495</v>
      </c>
      <c r="C61" s="72">
        <v>273</v>
      </c>
      <c r="D61" s="72">
        <f t="shared" si="3"/>
        <v>3768</v>
      </c>
    </row>
    <row r="62" spans="1:4" x14ac:dyDescent="0.25">
      <c r="A62" s="441" t="s">
        <v>325</v>
      </c>
      <c r="B62" s="72">
        <v>370</v>
      </c>
      <c r="C62" s="72">
        <v>36</v>
      </c>
      <c r="D62" s="72">
        <f t="shared" si="3"/>
        <v>406</v>
      </c>
    </row>
    <row r="63" spans="1:4" x14ac:dyDescent="0.25">
      <c r="A63" s="441" t="s">
        <v>326</v>
      </c>
      <c r="B63" s="72">
        <v>45</v>
      </c>
      <c r="C63" s="72">
        <v>2</v>
      </c>
      <c r="D63" s="72">
        <f t="shared" si="3"/>
        <v>47</v>
      </c>
    </row>
    <row r="64" spans="1:4" x14ac:dyDescent="0.25">
      <c r="A64" s="441" t="s">
        <v>327</v>
      </c>
      <c r="B64" s="72">
        <v>2898</v>
      </c>
      <c r="C64" s="72">
        <v>344</v>
      </c>
      <c r="D64" s="72">
        <f t="shared" si="3"/>
        <v>3242</v>
      </c>
    </row>
    <row r="65" spans="1:4" x14ac:dyDescent="0.25">
      <c r="A65" s="441" t="s">
        <v>328</v>
      </c>
      <c r="B65" s="72">
        <v>34</v>
      </c>
      <c r="D65" s="72">
        <f t="shared" si="3"/>
        <v>34</v>
      </c>
    </row>
    <row r="66" spans="1:4" x14ac:dyDescent="0.25">
      <c r="A66" s="441" t="s">
        <v>329</v>
      </c>
      <c r="B66" s="72">
        <v>254</v>
      </c>
      <c r="C66" s="72">
        <v>11</v>
      </c>
      <c r="D66" s="72">
        <f t="shared" si="3"/>
        <v>265</v>
      </c>
    </row>
    <row r="67" spans="1:4" x14ac:dyDescent="0.25">
      <c r="A67" s="441" t="s">
        <v>330</v>
      </c>
      <c r="B67" s="72">
        <v>107</v>
      </c>
      <c r="C67" s="72">
        <v>1</v>
      </c>
      <c r="D67" s="72">
        <f t="shared" si="3"/>
        <v>108</v>
      </c>
    </row>
    <row r="68" spans="1:4" x14ac:dyDescent="0.25">
      <c r="A68" s="441" t="s">
        <v>331</v>
      </c>
      <c r="B68" s="72">
        <v>29</v>
      </c>
      <c r="C68" s="72">
        <v>1</v>
      </c>
      <c r="D68" s="72">
        <f t="shared" si="3"/>
        <v>30</v>
      </c>
    </row>
    <row r="69" spans="1:4" x14ac:dyDescent="0.25">
      <c r="A69" s="441" t="s">
        <v>332</v>
      </c>
      <c r="B69" s="72">
        <v>25</v>
      </c>
      <c r="C69" s="72">
        <v>3</v>
      </c>
      <c r="D69" s="72">
        <f t="shared" si="3"/>
        <v>28</v>
      </c>
    </row>
    <row r="70" spans="1:4" x14ac:dyDescent="0.25">
      <c r="A70" s="441" t="s">
        <v>333</v>
      </c>
      <c r="B70" s="72">
        <v>21</v>
      </c>
      <c r="C70" s="72">
        <v>3</v>
      </c>
      <c r="D70" s="72">
        <f t="shared" si="3"/>
        <v>24</v>
      </c>
    </row>
    <row r="71" spans="1:4" x14ac:dyDescent="0.25">
      <c r="A71" s="441" t="s">
        <v>334</v>
      </c>
      <c r="B71" s="72">
        <v>16</v>
      </c>
      <c r="C71" s="91">
        <v>1</v>
      </c>
      <c r="D71" s="72">
        <f t="shared" si="3"/>
        <v>17</v>
      </c>
    </row>
    <row r="72" spans="1:4" x14ac:dyDescent="0.25">
      <c r="A72" s="441" t="s">
        <v>335</v>
      </c>
      <c r="B72" s="72">
        <v>3</v>
      </c>
      <c r="D72" s="72">
        <f t="shared" si="3"/>
        <v>3</v>
      </c>
    </row>
    <row r="73" spans="1:4" x14ac:dyDescent="0.25">
      <c r="A73" s="441" t="s">
        <v>336</v>
      </c>
      <c r="B73" s="72">
        <v>1853</v>
      </c>
      <c r="C73" s="72">
        <v>218</v>
      </c>
      <c r="D73" s="72">
        <f t="shared" si="3"/>
        <v>2071</v>
      </c>
    </row>
    <row r="74" spans="1:4" x14ac:dyDescent="0.25">
      <c r="A74" s="441" t="s">
        <v>337</v>
      </c>
      <c r="B74" s="72">
        <v>1</v>
      </c>
      <c r="C74" s="72">
        <v>1</v>
      </c>
      <c r="D74" s="72">
        <f t="shared" si="3"/>
        <v>2</v>
      </c>
    </row>
    <row r="75" spans="1:4" x14ac:dyDescent="0.25">
      <c r="A75" s="441" t="s">
        <v>338</v>
      </c>
      <c r="B75" s="72">
        <v>19</v>
      </c>
      <c r="C75" s="72">
        <v>1</v>
      </c>
      <c r="D75" s="72">
        <f t="shared" si="3"/>
        <v>20</v>
      </c>
    </row>
    <row r="76" spans="1:4" x14ac:dyDescent="0.25">
      <c r="A76" s="441" t="s">
        <v>339</v>
      </c>
      <c r="B76" s="72">
        <v>129</v>
      </c>
      <c r="C76" s="72">
        <v>9</v>
      </c>
      <c r="D76" s="72">
        <f t="shared" si="3"/>
        <v>138</v>
      </c>
    </row>
    <row r="77" spans="1:4" x14ac:dyDescent="0.25">
      <c r="A77" s="441" t="s">
        <v>340</v>
      </c>
      <c r="B77" s="72">
        <v>14</v>
      </c>
      <c r="C77" s="72">
        <v>2</v>
      </c>
      <c r="D77" s="72">
        <f t="shared" si="3"/>
        <v>16</v>
      </c>
    </row>
    <row r="78" spans="1:4" x14ac:dyDescent="0.25">
      <c r="A78" s="441" t="s">
        <v>341</v>
      </c>
      <c r="B78" s="72">
        <v>724</v>
      </c>
      <c r="C78" s="72">
        <v>66</v>
      </c>
      <c r="D78" s="72">
        <f t="shared" si="3"/>
        <v>790</v>
      </c>
    </row>
    <row r="79" spans="1:4" x14ac:dyDescent="0.25">
      <c r="A79" s="441" t="s">
        <v>342</v>
      </c>
      <c r="B79" s="72">
        <v>42</v>
      </c>
      <c r="C79" s="72">
        <v>7</v>
      </c>
      <c r="D79" s="72">
        <f t="shared" si="3"/>
        <v>49</v>
      </c>
    </row>
    <row r="80" spans="1:4" x14ac:dyDescent="0.25">
      <c r="A80" s="441" t="s">
        <v>343</v>
      </c>
      <c r="B80" s="72">
        <v>62</v>
      </c>
      <c r="C80" s="72">
        <v>7</v>
      </c>
      <c r="D80" s="72">
        <f t="shared" si="3"/>
        <v>69</v>
      </c>
    </row>
    <row r="81" spans="1:4" x14ac:dyDescent="0.25">
      <c r="A81" s="441" t="s">
        <v>344</v>
      </c>
      <c r="B81" s="72">
        <v>110</v>
      </c>
      <c r="C81" s="72">
        <v>9</v>
      </c>
      <c r="D81" s="72">
        <f t="shared" si="3"/>
        <v>119</v>
      </c>
    </row>
    <row r="82" spans="1:4" x14ac:dyDescent="0.25">
      <c r="A82" s="441" t="s">
        <v>345</v>
      </c>
      <c r="B82" s="72">
        <v>880</v>
      </c>
      <c r="C82" s="72">
        <v>88</v>
      </c>
      <c r="D82" s="72">
        <f t="shared" si="3"/>
        <v>968</v>
      </c>
    </row>
    <row r="83" spans="1:4" x14ac:dyDescent="0.25">
      <c r="A83" s="441" t="s">
        <v>346</v>
      </c>
      <c r="B83" s="72">
        <v>1</v>
      </c>
      <c r="D83" s="72">
        <f t="shared" si="3"/>
        <v>1</v>
      </c>
    </row>
    <row r="84" spans="1:4" x14ac:dyDescent="0.25">
      <c r="A84" s="441" t="s">
        <v>347</v>
      </c>
      <c r="B84" s="72">
        <v>70</v>
      </c>
      <c r="C84" s="72">
        <v>8</v>
      </c>
      <c r="D84" s="72">
        <f t="shared" si="3"/>
        <v>78</v>
      </c>
    </row>
    <row r="85" spans="1:4" x14ac:dyDescent="0.25">
      <c r="A85" s="441" t="s">
        <v>348</v>
      </c>
      <c r="B85" s="72">
        <v>77</v>
      </c>
      <c r="C85" s="72">
        <v>5</v>
      </c>
      <c r="D85" s="72">
        <f t="shared" si="3"/>
        <v>82</v>
      </c>
    </row>
    <row r="86" spans="1:4" x14ac:dyDescent="0.25">
      <c r="A86" s="441" t="s">
        <v>349</v>
      </c>
      <c r="B86" s="72">
        <v>72</v>
      </c>
      <c r="C86" s="72">
        <v>2</v>
      </c>
      <c r="D86" s="72">
        <f t="shared" si="3"/>
        <v>74</v>
      </c>
    </row>
    <row r="87" spans="1:4" x14ac:dyDescent="0.25">
      <c r="A87" s="441" t="s">
        <v>350</v>
      </c>
      <c r="B87" s="72">
        <v>106</v>
      </c>
      <c r="C87" s="72">
        <v>11</v>
      </c>
      <c r="D87" s="72">
        <f t="shared" si="3"/>
        <v>117</v>
      </c>
    </row>
    <row r="88" spans="1:4" x14ac:dyDescent="0.25">
      <c r="A88" s="441" t="s">
        <v>351</v>
      </c>
      <c r="B88" s="72">
        <v>57</v>
      </c>
      <c r="C88" s="72">
        <v>3</v>
      </c>
      <c r="D88" s="72">
        <f t="shared" si="3"/>
        <v>60</v>
      </c>
    </row>
    <row r="89" spans="1:4" x14ac:dyDescent="0.25">
      <c r="A89" s="441" t="s">
        <v>352</v>
      </c>
      <c r="B89" s="72">
        <v>1</v>
      </c>
      <c r="D89" s="72">
        <f t="shared" si="3"/>
        <v>1</v>
      </c>
    </row>
    <row r="90" spans="1:4" x14ac:dyDescent="0.25">
      <c r="A90" s="441" t="s">
        <v>353</v>
      </c>
      <c r="B90" s="72">
        <v>24</v>
      </c>
      <c r="C90" s="91">
        <v>1</v>
      </c>
      <c r="D90" s="72">
        <f t="shared" si="3"/>
        <v>25</v>
      </c>
    </row>
    <row r="91" spans="1:4" x14ac:dyDescent="0.25">
      <c r="A91" s="441" t="s">
        <v>354</v>
      </c>
      <c r="B91" s="72">
        <v>7</v>
      </c>
      <c r="C91" s="72">
        <v>2</v>
      </c>
      <c r="D91" s="72">
        <f t="shared" si="3"/>
        <v>9</v>
      </c>
    </row>
    <row r="92" spans="1:4" x14ac:dyDescent="0.25">
      <c r="A92" s="441" t="s">
        <v>355</v>
      </c>
      <c r="B92" s="72">
        <v>11</v>
      </c>
      <c r="D92" s="72">
        <f t="shared" si="3"/>
        <v>11</v>
      </c>
    </row>
    <row r="93" spans="1:4" x14ac:dyDescent="0.25">
      <c r="A93" s="441" t="s">
        <v>356</v>
      </c>
      <c r="B93" s="72">
        <v>32</v>
      </c>
      <c r="C93" s="72">
        <v>2</v>
      </c>
      <c r="D93" s="72">
        <f t="shared" si="3"/>
        <v>34</v>
      </c>
    </row>
    <row r="94" spans="1:4" x14ac:dyDescent="0.25">
      <c r="A94" s="441" t="s">
        <v>357</v>
      </c>
      <c r="B94" s="72">
        <v>904</v>
      </c>
      <c r="C94" s="72">
        <v>132</v>
      </c>
      <c r="D94" s="72">
        <f t="shared" si="3"/>
        <v>1036</v>
      </c>
    </row>
    <row r="95" spans="1:4" x14ac:dyDescent="0.25">
      <c r="A95" s="441" t="s">
        <v>358</v>
      </c>
      <c r="B95" s="72">
        <v>11</v>
      </c>
      <c r="C95" s="72">
        <v>0</v>
      </c>
      <c r="D95" s="72">
        <f t="shared" si="3"/>
        <v>11</v>
      </c>
    </row>
    <row r="96" spans="1:4" x14ac:dyDescent="0.25">
      <c r="A96" s="441" t="s">
        <v>359</v>
      </c>
      <c r="B96" s="72">
        <v>27</v>
      </c>
      <c r="C96" s="72">
        <v>3</v>
      </c>
      <c r="D96" s="72">
        <f t="shared" si="3"/>
        <v>30</v>
      </c>
    </row>
    <row r="97" spans="1:4" x14ac:dyDescent="0.25">
      <c r="A97" s="441" t="s">
        <v>360</v>
      </c>
      <c r="B97" s="72">
        <v>23</v>
      </c>
      <c r="C97" s="72">
        <v>2</v>
      </c>
      <c r="D97" s="72">
        <f t="shared" si="3"/>
        <v>25</v>
      </c>
    </row>
    <row r="98" spans="1:4" x14ac:dyDescent="0.25">
      <c r="A98" s="441" t="s">
        <v>361</v>
      </c>
      <c r="B98" s="72"/>
      <c r="D98" s="72">
        <f t="shared" si="3"/>
        <v>0</v>
      </c>
    </row>
    <row r="99" spans="1:4" x14ac:dyDescent="0.25">
      <c r="A99" s="441" t="s">
        <v>362</v>
      </c>
      <c r="B99" s="72">
        <v>11</v>
      </c>
      <c r="D99" s="72">
        <f t="shared" si="3"/>
        <v>11</v>
      </c>
    </row>
    <row r="100" spans="1:4" x14ac:dyDescent="0.25">
      <c r="A100" s="441" t="s">
        <v>363</v>
      </c>
      <c r="B100" s="72">
        <v>10</v>
      </c>
      <c r="C100" s="72">
        <v>1</v>
      </c>
      <c r="D100" s="72">
        <f t="shared" si="3"/>
        <v>11</v>
      </c>
    </row>
    <row r="101" spans="1:4" x14ac:dyDescent="0.25">
      <c r="A101" s="441" t="s">
        <v>364</v>
      </c>
      <c r="B101" s="72">
        <v>6</v>
      </c>
      <c r="C101" s="91">
        <v>1</v>
      </c>
      <c r="D101" s="72">
        <f t="shared" si="3"/>
        <v>7</v>
      </c>
    </row>
    <row r="102" spans="1:4" x14ac:dyDescent="0.25">
      <c r="A102" s="441" t="s">
        <v>365</v>
      </c>
      <c r="B102" s="72">
        <v>43</v>
      </c>
      <c r="C102" s="72">
        <v>3</v>
      </c>
      <c r="D102" s="72">
        <f t="shared" si="3"/>
        <v>46</v>
      </c>
    </row>
    <row r="103" spans="1:4" x14ac:dyDescent="0.25">
      <c r="A103" s="441" t="s">
        <v>366</v>
      </c>
      <c r="B103" s="72">
        <v>50</v>
      </c>
      <c r="C103" s="72">
        <v>6</v>
      </c>
      <c r="D103" s="72">
        <f t="shared" si="3"/>
        <v>56</v>
      </c>
    </row>
    <row r="104" spans="1:4" x14ac:dyDescent="0.25">
      <c r="A104" s="441" t="s">
        <v>367</v>
      </c>
      <c r="B104" s="72">
        <v>11</v>
      </c>
      <c r="C104" s="72">
        <v>0</v>
      </c>
      <c r="D104" s="72">
        <f t="shared" si="3"/>
        <v>11</v>
      </c>
    </row>
    <row r="105" spans="1:4" x14ac:dyDescent="0.25">
      <c r="A105" s="441" t="s">
        <v>368</v>
      </c>
      <c r="B105" s="72">
        <v>937</v>
      </c>
      <c r="C105" s="72">
        <v>126</v>
      </c>
      <c r="D105" s="72">
        <f t="shared" si="3"/>
        <v>1063</v>
      </c>
    </row>
    <row r="106" spans="1:4" x14ac:dyDescent="0.25">
      <c r="A106" s="446" t="s">
        <v>369</v>
      </c>
      <c r="B106" s="363">
        <v>22</v>
      </c>
      <c r="C106" s="425"/>
      <c r="D106" s="363">
        <f t="shared" si="3"/>
        <v>22</v>
      </c>
    </row>
    <row r="107" spans="1:4" x14ac:dyDescent="0.25">
      <c r="A107" s="441" t="s">
        <v>11</v>
      </c>
      <c r="B107" s="72">
        <f>SUM(B46:B106)</f>
        <v>18322</v>
      </c>
      <c r="C107" s="72">
        <f>SUM(C46:C106)</f>
        <v>1858</v>
      </c>
      <c r="D107" s="72">
        <f>SUM(D46:D106)</f>
        <v>20180</v>
      </c>
    </row>
  </sheetData>
  <mergeCells count="4">
    <mergeCell ref="A44:D44"/>
    <mergeCell ref="A1:BN1"/>
    <mergeCell ref="A37:F37"/>
    <mergeCell ref="G37:L3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37"/>
  <sheetViews>
    <sheetView topLeftCell="U1" workbookViewId="0">
      <selection activeCell="N37" sqref="N37"/>
    </sheetView>
  </sheetViews>
  <sheetFormatPr defaultRowHeight="15" x14ac:dyDescent="0.25"/>
  <cols>
    <col min="1" max="1" width="20.85546875" style="20" bestFit="1" customWidth="1"/>
    <col min="2" max="2" width="7.42578125" style="20" bestFit="1" customWidth="1"/>
    <col min="3" max="3" width="8.85546875" style="20" bestFit="1" customWidth="1"/>
    <col min="4" max="4" width="7.42578125" style="20" bestFit="1" customWidth="1"/>
    <col min="5" max="5" width="8.85546875" style="20" bestFit="1" customWidth="1"/>
    <col min="6" max="6" width="11.28515625" style="20" bestFit="1" customWidth="1"/>
    <col min="7" max="7" width="3" style="20" customWidth="1"/>
    <col min="8" max="8" width="28.7109375" style="20" bestFit="1" customWidth="1"/>
    <col min="9" max="9" width="17.85546875" style="20" bestFit="1" customWidth="1"/>
    <col min="10" max="10" width="18.5703125" style="20" bestFit="1" customWidth="1"/>
    <col min="11" max="11" width="19.140625" style="20" bestFit="1" customWidth="1"/>
    <col min="12" max="12" width="6.140625" style="20" bestFit="1" customWidth="1"/>
    <col min="13" max="13" width="7.42578125" style="20" bestFit="1" customWidth="1"/>
    <col min="14" max="14" width="8.28515625" style="20" bestFit="1" customWidth="1"/>
    <col min="15" max="15" width="11.5703125" style="20" bestFit="1" customWidth="1"/>
    <col min="16" max="16" width="11.28515625" style="20" bestFit="1" customWidth="1"/>
    <col min="17" max="17" width="21" style="20" bestFit="1" customWidth="1"/>
    <col min="18" max="18" width="7" style="20" bestFit="1" customWidth="1"/>
    <col min="19" max="19" width="7.7109375" style="20" bestFit="1" customWidth="1"/>
    <col min="20" max="20" width="20.28515625" style="20" bestFit="1" customWidth="1"/>
    <col min="21" max="21" width="8.42578125" style="20" bestFit="1" customWidth="1"/>
    <col min="22" max="22" width="9.42578125" style="20" bestFit="1" customWidth="1"/>
    <col min="23" max="23" width="13.28515625" style="20" bestFit="1" customWidth="1"/>
    <col min="24" max="24" width="11" style="20" bestFit="1" customWidth="1"/>
    <col min="25" max="25" width="13.42578125" style="20" bestFit="1" customWidth="1"/>
    <col min="26" max="26" width="10" style="20" bestFit="1" customWidth="1"/>
    <col min="27" max="27" width="9.7109375" style="20" bestFit="1" customWidth="1"/>
    <col min="28" max="28" width="5.140625" style="20" bestFit="1" customWidth="1"/>
    <col min="29" max="29" width="9.28515625" style="20" bestFit="1" customWidth="1"/>
    <col min="30" max="30" width="15.85546875" style="20" bestFit="1" customWidth="1"/>
    <col min="31" max="31" width="19.42578125" style="20" bestFit="1" customWidth="1"/>
    <col min="32" max="32" width="7.42578125" style="20" bestFit="1" customWidth="1"/>
    <col min="33" max="33" width="12.140625" style="20" bestFit="1" customWidth="1"/>
    <col min="34" max="34" width="8.42578125" style="20" bestFit="1" customWidth="1"/>
    <col min="35" max="35" width="13.85546875" style="20" bestFit="1" customWidth="1"/>
    <col min="36" max="36" width="20.140625" style="20" bestFit="1" customWidth="1"/>
    <col min="37" max="37" width="5.7109375" style="20" bestFit="1" customWidth="1"/>
    <col min="38" max="38" width="6.5703125" style="20" bestFit="1" customWidth="1"/>
    <col min="39" max="39" width="20.140625" style="20" customWidth="1"/>
    <col min="40" max="40" width="9.42578125" style="20" bestFit="1" customWidth="1"/>
    <col min="41" max="41" width="11.28515625" style="20" bestFit="1" customWidth="1"/>
    <col min="43" max="16384" width="9.140625" style="20"/>
  </cols>
  <sheetData>
    <row r="1" spans="1:41" ht="16.5" thickBot="1" x14ac:dyDescent="0.3">
      <c r="A1" s="949" t="s">
        <v>460</v>
      </c>
      <c r="B1" s="949"/>
      <c r="C1" s="949"/>
      <c r="D1" s="949"/>
      <c r="E1" s="949"/>
      <c r="F1" s="949"/>
      <c r="H1" s="946" t="s">
        <v>461</v>
      </c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946"/>
      <c r="X1" s="948"/>
      <c r="Y1" s="948"/>
      <c r="Z1" s="948"/>
      <c r="AA1" s="948"/>
    </row>
    <row r="2" spans="1:41" x14ac:dyDescent="0.25">
      <c r="A2" s="952"/>
      <c r="B2" s="950" t="s">
        <v>3</v>
      </c>
      <c r="C2" s="950"/>
      <c r="D2" s="951" t="s">
        <v>10</v>
      </c>
      <c r="E2" s="951"/>
      <c r="F2" s="954" t="s">
        <v>11</v>
      </c>
      <c r="H2" s="539"/>
      <c r="I2" s="706" t="s">
        <v>125</v>
      </c>
      <c r="J2" s="706" t="s">
        <v>126</v>
      </c>
      <c r="K2" s="706" t="s">
        <v>130</v>
      </c>
      <c r="L2" s="706" t="s">
        <v>136</v>
      </c>
      <c r="M2" s="706" t="s">
        <v>132</v>
      </c>
      <c r="N2" s="706" t="s">
        <v>146</v>
      </c>
      <c r="O2" s="706" t="s">
        <v>138</v>
      </c>
      <c r="P2" s="706" t="s">
        <v>143</v>
      </c>
      <c r="Q2" s="706" t="s">
        <v>139</v>
      </c>
      <c r="R2" s="706" t="s">
        <v>142</v>
      </c>
      <c r="S2" s="706" t="s">
        <v>148</v>
      </c>
      <c r="T2" s="706" t="s">
        <v>152</v>
      </c>
      <c r="U2" s="706" t="s">
        <v>191</v>
      </c>
      <c r="V2" s="706" t="s">
        <v>128</v>
      </c>
      <c r="W2" s="706" t="s">
        <v>144</v>
      </c>
      <c r="X2" s="706" t="s">
        <v>131</v>
      </c>
      <c r="Y2" s="706" t="s">
        <v>127</v>
      </c>
      <c r="Z2" s="706" t="s">
        <v>140</v>
      </c>
      <c r="AA2" s="706" t="s">
        <v>133</v>
      </c>
      <c r="AB2" s="706" t="s">
        <v>465</v>
      </c>
      <c r="AC2" s="706" t="s">
        <v>149</v>
      </c>
      <c r="AD2" s="706" t="s">
        <v>153</v>
      </c>
      <c r="AE2" s="706" t="s">
        <v>141</v>
      </c>
      <c r="AF2" s="706" t="s">
        <v>154</v>
      </c>
      <c r="AG2" s="706" t="s">
        <v>151</v>
      </c>
      <c r="AH2" s="706" t="s">
        <v>129</v>
      </c>
      <c r="AI2" s="706" t="s">
        <v>134</v>
      </c>
      <c r="AJ2" s="706" t="s">
        <v>135</v>
      </c>
      <c r="AK2" s="706" t="s">
        <v>145</v>
      </c>
      <c r="AL2" s="706" t="s">
        <v>150</v>
      </c>
      <c r="AM2" s="706" t="s">
        <v>147</v>
      </c>
      <c r="AN2" s="706" t="s">
        <v>137</v>
      </c>
      <c r="AO2" s="707" t="s">
        <v>11</v>
      </c>
    </row>
    <row r="3" spans="1:41" x14ac:dyDescent="0.25">
      <c r="A3" s="953"/>
      <c r="B3" s="450" t="s">
        <v>160</v>
      </c>
      <c r="C3" s="450" t="s">
        <v>161</v>
      </c>
      <c r="D3" s="451" t="s">
        <v>160</v>
      </c>
      <c r="E3" s="451" t="s">
        <v>161</v>
      </c>
      <c r="F3" s="955"/>
      <c r="H3" s="295" t="s">
        <v>292</v>
      </c>
      <c r="I3" s="85">
        <v>2</v>
      </c>
      <c r="J3" s="85">
        <v>4</v>
      </c>
      <c r="K3" s="85">
        <v>2</v>
      </c>
      <c r="L3" s="85">
        <v>0</v>
      </c>
      <c r="M3" s="85">
        <v>17</v>
      </c>
      <c r="N3" s="85">
        <v>17</v>
      </c>
      <c r="O3" s="85">
        <v>9</v>
      </c>
      <c r="P3" s="85">
        <v>0</v>
      </c>
      <c r="Q3" s="85">
        <v>30</v>
      </c>
      <c r="R3" s="85">
        <v>32</v>
      </c>
      <c r="S3" s="85">
        <v>7</v>
      </c>
      <c r="T3" s="85">
        <v>1</v>
      </c>
      <c r="U3" s="85">
        <v>2</v>
      </c>
      <c r="V3" s="85">
        <v>0</v>
      </c>
      <c r="W3" s="85">
        <v>13</v>
      </c>
      <c r="X3" s="85">
        <v>2</v>
      </c>
      <c r="Y3" s="85">
        <v>1</v>
      </c>
      <c r="Z3" s="85">
        <v>0</v>
      </c>
      <c r="AA3" s="85">
        <v>14</v>
      </c>
      <c r="AB3" s="85">
        <v>0</v>
      </c>
      <c r="AC3" s="85">
        <v>10</v>
      </c>
      <c r="AD3" s="85">
        <v>0</v>
      </c>
      <c r="AE3" s="85">
        <v>0</v>
      </c>
      <c r="AF3" s="85">
        <v>4</v>
      </c>
      <c r="AG3" s="85">
        <v>4</v>
      </c>
      <c r="AH3" s="85">
        <v>9</v>
      </c>
      <c r="AI3" s="85">
        <v>4</v>
      </c>
      <c r="AJ3" s="85">
        <v>1</v>
      </c>
      <c r="AK3" s="85">
        <v>12</v>
      </c>
      <c r="AL3" s="85">
        <v>3</v>
      </c>
      <c r="AM3" s="85">
        <v>16</v>
      </c>
      <c r="AN3" s="85">
        <v>5</v>
      </c>
      <c r="AO3" s="708">
        <f>SUM(I3:AN3)</f>
        <v>221</v>
      </c>
    </row>
    <row r="4" spans="1:41" x14ac:dyDescent="0.25">
      <c r="A4" s="295" t="s">
        <v>125</v>
      </c>
      <c r="B4" s="448">
        <v>55</v>
      </c>
      <c r="C4" s="448">
        <v>23</v>
      </c>
      <c r="D4" s="448">
        <v>907</v>
      </c>
      <c r="E4" s="448">
        <v>418</v>
      </c>
      <c r="F4" s="452">
        <f>SUM(B4:E4)</f>
        <v>1403</v>
      </c>
      <c r="H4" s="296" t="s">
        <v>28</v>
      </c>
      <c r="I4" s="24">
        <v>128</v>
      </c>
      <c r="J4" s="24">
        <v>54</v>
      </c>
      <c r="K4" s="24">
        <v>62</v>
      </c>
      <c r="L4" s="24">
        <v>4</v>
      </c>
      <c r="M4" s="24">
        <v>172</v>
      </c>
      <c r="N4" s="24">
        <v>100</v>
      </c>
      <c r="O4" s="24">
        <v>122</v>
      </c>
      <c r="P4" s="24">
        <v>8</v>
      </c>
      <c r="Q4" s="24">
        <v>57</v>
      </c>
      <c r="R4" s="24">
        <v>115</v>
      </c>
      <c r="S4" s="24">
        <v>8</v>
      </c>
      <c r="T4" s="24">
        <v>6</v>
      </c>
      <c r="U4" s="24">
        <v>42</v>
      </c>
      <c r="V4" s="24">
        <v>1</v>
      </c>
      <c r="W4" s="24">
        <v>11</v>
      </c>
      <c r="X4" s="24">
        <v>50</v>
      </c>
      <c r="Y4" s="24">
        <v>4</v>
      </c>
      <c r="Z4" s="24">
        <v>3</v>
      </c>
      <c r="AA4" s="24">
        <v>53</v>
      </c>
      <c r="AB4" s="24">
        <v>1</v>
      </c>
      <c r="AC4" s="24">
        <v>20</v>
      </c>
      <c r="AD4" s="24">
        <v>9</v>
      </c>
      <c r="AE4" s="24">
        <v>1</v>
      </c>
      <c r="AF4" s="24">
        <v>3</v>
      </c>
      <c r="AG4" s="24">
        <v>30</v>
      </c>
      <c r="AH4" s="24">
        <v>38</v>
      </c>
      <c r="AI4" s="24">
        <v>132</v>
      </c>
      <c r="AJ4" s="24">
        <v>330</v>
      </c>
      <c r="AK4" s="24">
        <v>24</v>
      </c>
      <c r="AL4" s="24">
        <v>4</v>
      </c>
      <c r="AM4" s="24">
        <v>22</v>
      </c>
      <c r="AN4" s="24">
        <v>13</v>
      </c>
      <c r="AO4" s="818">
        <f t="shared" ref="AO4:AO30" si="0">SUM(I4:AN4)</f>
        <v>1627</v>
      </c>
    </row>
    <row r="5" spans="1:41" x14ac:dyDescent="0.25">
      <c r="A5" s="296" t="s">
        <v>126</v>
      </c>
      <c r="B5" s="447">
        <v>60</v>
      </c>
      <c r="C5" s="447">
        <v>8</v>
      </c>
      <c r="D5" s="447">
        <v>687</v>
      </c>
      <c r="E5" s="447">
        <v>161</v>
      </c>
      <c r="F5" s="453">
        <f>SUM(B5:E5)</f>
        <v>916</v>
      </c>
      <c r="H5" s="295" t="s">
        <v>21</v>
      </c>
      <c r="I5" s="85">
        <v>185</v>
      </c>
      <c r="J5" s="85">
        <v>79</v>
      </c>
      <c r="K5" s="85">
        <v>59</v>
      </c>
      <c r="L5" s="85">
        <v>2</v>
      </c>
      <c r="M5" s="85">
        <v>96</v>
      </c>
      <c r="N5" s="85">
        <v>67</v>
      </c>
      <c r="O5" s="85">
        <v>44</v>
      </c>
      <c r="P5" s="85">
        <v>7</v>
      </c>
      <c r="Q5" s="85">
        <v>27</v>
      </c>
      <c r="R5" s="85">
        <v>48</v>
      </c>
      <c r="S5" s="85">
        <v>1</v>
      </c>
      <c r="T5" s="85">
        <v>2</v>
      </c>
      <c r="U5" s="85">
        <v>63</v>
      </c>
      <c r="V5" s="85">
        <v>0</v>
      </c>
      <c r="W5" s="85">
        <v>9</v>
      </c>
      <c r="X5" s="85">
        <v>36</v>
      </c>
      <c r="Y5" s="85">
        <v>3</v>
      </c>
      <c r="Z5" s="85">
        <v>1</v>
      </c>
      <c r="AA5" s="85">
        <v>15</v>
      </c>
      <c r="AB5" s="85">
        <v>0</v>
      </c>
      <c r="AC5" s="85">
        <v>12</v>
      </c>
      <c r="AD5" s="85">
        <v>11</v>
      </c>
      <c r="AE5" s="85">
        <v>0</v>
      </c>
      <c r="AF5" s="85">
        <v>4</v>
      </c>
      <c r="AG5" s="85">
        <v>4</v>
      </c>
      <c r="AH5" s="85">
        <v>18</v>
      </c>
      <c r="AI5" s="85">
        <v>74</v>
      </c>
      <c r="AJ5" s="85">
        <v>156</v>
      </c>
      <c r="AK5" s="85">
        <v>11</v>
      </c>
      <c r="AL5" s="85">
        <v>0</v>
      </c>
      <c r="AM5" s="85">
        <v>7</v>
      </c>
      <c r="AN5" s="85">
        <v>5</v>
      </c>
      <c r="AO5" s="708">
        <f t="shared" si="0"/>
        <v>1046</v>
      </c>
    </row>
    <row r="6" spans="1:41" x14ac:dyDescent="0.25">
      <c r="A6" s="295" t="s">
        <v>130</v>
      </c>
      <c r="B6" s="448">
        <v>28</v>
      </c>
      <c r="C6" s="448">
        <v>13</v>
      </c>
      <c r="D6" s="448">
        <v>871</v>
      </c>
      <c r="E6" s="448">
        <v>147</v>
      </c>
      <c r="F6" s="452">
        <f t="shared" ref="F6:F34" si="1">SUM(B6:E6)</f>
        <v>1059</v>
      </c>
      <c r="H6" s="296" t="s">
        <v>280</v>
      </c>
      <c r="I6" s="24">
        <v>12</v>
      </c>
      <c r="J6" s="24">
        <v>14</v>
      </c>
      <c r="K6" s="24">
        <v>35</v>
      </c>
      <c r="L6" s="24">
        <v>1</v>
      </c>
      <c r="M6" s="24">
        <v>68</v>
      </c>
      <c r="N6" s="24">
        <v>62</v>
      </c>
      <c r="O6" s="24">
        <v>9</v>
      </c>
      <c r="P6" s="24">
        <v>3</v>
      </c>
      <c r="Q6" s="24">
        <v>72</v>
      </c>
      <c r="R6" s="24">
        <v>42</v>
      </c>
      <c r="S6" s="24">
        <v>5</v>
      </c>
      <c r="T6" s="24">
        <v>6</v>
      </c>
      <c r="U6" s="24">
        <v>4</v>
      </c>
      <c r="V6" s="24">
        <v>3</v>
      </c>
      <c r="W6" s="24">
        <v>17</v>
      </c>
      <c r="X6" s="24">
        <v>6</v>
      </c>
      <c r="Y6" s="24">
        <v>3</v>
      </c>
      <c r="Z6" s="24">
        <v>3</v>
      </c>
      <c r="AA6" s="24">
        <v>31</v>
      </c>
      <c r="AB6" s="24">
        <v>1</v>
      </c>
      <c r="AC6" s="24">
        <v>27</v>
      </c>
      <c r="AD6" s="24">
        <v>6</v>
      </c>
      <c r="AE6" s="24">
        <v>0</v>
      </c>
      <c r="AF6" s="24">
        <v>4</v>
      </c>
      <c r="AG6" s="24">
        <v>21</v>
      </c>
      <c r="AH6" s="24">
        <v>22</v>
      </c>
      <c r="AI6" s="24">
        <v>2</v>
      </c>
      <c r="AJ6" s="24">
        <v>0</v>
      </c>
      <c r="AK6" s="24">
        <v>25</v>
      </c>
      <c r="AL6" s="24">
        <v>1</v>
      </c>
      <c r="AM6" s="24">
        <v>15</v>
      </c>
      <c r="AN6" s="24">
        <v>4</v>
      </c>
      <c r="AO6" s="818">
        <f t="shared" si="0"/>
        <v>524</v>
      </c>
    </row>
    <row r="7" spans="1:41" x14ac:dyDescent="0.25">
      <c r="A7" s="296" t="s">
        <v>136</v>
      </c>
      <c r="B7" s="447">
        <v>5</v>
      </c>
      <c r="C7" s="447">
        <v>3</v>
      </c>
      <c r="D7" s="447">
        <v>39</v>
      </c>
      <c r="E7" s="447">
        <v>9</v>
      </c>
      <c r="F7" s="453">
        <f t="shared" si="1"/>
        <v>56</v>
      </c>
      <c r="H7" s="295" t="s">
        <v>299</v>
      </c>
      <c r="I7" s="85">
        <v>34</v>
      </c>
      <c r="J7" s="85">
        <v>55</v>
      </c>
      <c r="K7" s="85">
        <v>72</v>
      </c>
      <c r="L7" s="85">
        <v>4</v>
      </c>
      <c r="M7" s="85">
        <v>222</v>
      </c>
      <c r="N7" s="85">
        <v>98</v>
      </c>
      <c r="O7" s="85">
        <v>155</v>
      </c>
      <c r="P7" s="85">
        <v>6</v>
      </c>
      <c r="Q7" s="85">
        <v>70</v>
      </c>
      <c r="R7" s="85">
        <v>97</v>
      </c>
      <c r="S7" s="85">
        <v>8</v>
      </c>
      <c r="T7" s="85">
        <v>3</v>
      </c>
      <c r="U7" s="85">
        <v>30</v>
      </c>
      <c r="V7" s="85">
        <v>2</v>
      </c>
      <c r="W7" s="85">
        <v>16</v>
      </c>
      <c r="X7" s="85">
        <v>40</v>
      </c>
      <c r="Y7" s="85">
        <v>4</v>
      </c>
      <c r="Z7" s="85">
        <v>2</v>
      </c>
      <c r="AA7" s="85">
        <v>27</v>
      </c>
      <c r="AB7" s="85">
        <v>0</v>
      </c>
      <c r="AC7" s="85">
        <v>23</v>
      </c>
      <c r="AD7" s="85">
        <v>6</v>
      </c>
      <c r="AE7" s="85">
        <v>0</v>
      </c>
      <c r="AF7" s="85">
        <v>6</v>
      </c>
      <c r="AG7" s="85">
        <v>17</v>
      </c>
      <c r="AH7" s="85">
        <v>29</v>
      </c>
      <c r="AI7" s="85">
        <v>78</v>
      </c>
      <c r="AJ7" s="85">
        <v>256</v>
      </c>
      <c r="AK7" s="85">
        <v>25</v>
      </c>
      <c r="AL7" s="85">
        <v>0</v>
      </c>
      <c r="AM7" s="85">
        <v>15</v>
      </c>
      <c r="AN7" s="85">
        <v>11</v>
      </c>
      <c r="AO7" s="708">
        <f t="shared" si="0"/>
        <v>1411</v>
      </c>
    </row>
    <row r="8" spans="1:41" x14ac:dyDescent="0.25">
      <c r="A8" s="295" t="s">
        <v>132</v>
      </c>
      <c r="B8" s="448">
        <v>120</v>
      </c>
      <c r="C8" s="448">
        <v>13</v>
      </c>
      <c r="D8" s="448">
        <v>2019</v>
      </c>
      <c r="E8" s="448">
        <v>198</v>
      </c>
      <c r="F8" s="452">
        <f t="shared" si="1"/>
        <v>2350</v>
      </c>
      <c r="H8" s="296" t="s">
        <v>282</v>
      </c>
      <c r="I8" s="24">
        <v>121</v>
      </c>
      <c r="J8" s="24">
        <v>81</v>
      </c>
      <c r="K8" s="24">
        <v>65</v>
      </c>
      <c r="L8" s="24">
        <v>4</v>
      </c>
      <c r="M8" s="24">
        <v>124</v>
      </c>
      <c r="N8" s="24">
        <v>69</v>
      </c>
      <c r="O8" s="24">
        <v>45</v>
      </c>
      <c r="P8" s="24">
        <v>5</v>
      </c>
      <c r="Q8" s="24">
        <v>40</v>
      </c>
      <c r="R8" s="24">
        <v>52</v>
      </c>
      <c r="S8" s="24">
        <v>2</v>
      </c>
      <c r="T8" s="24">
        <v>3</v>
      </c>
      <c r="U8" s="24">
        <v>35</v>
      </c>
      <c r="V8" s="24">
        <v>0</v>
      </c>
      <c r="W8" s="24">
        <v>7</v>
      </c>
      <c r="X8" s="24">
        <v>47</v>
      </c>
      <c r="Y8" s="24">
        <v>4</v>
      </c>
      <c r="Z8" s="24">
        <v>1</v>
      </c>
      <c r="AA8" s="24">
        <v>26</v>
      </c>
      <c r="AB8" s="24">
        <v>2</v>
      </c>
      <c r="AC8" s="24">
        <v>10</v>
      </c>
      <c r="AD8" s="24">
        <v>11</v>
      </c>
      <c r="AE8" s="24">
        <v>0</v>
      </c>
      <c r="AF8" s="24">
        <v>4</v>
      </c>
      <c r="AG8" s="24">
        <v>8</v>
      </c>
      <c r="AH8" s="24">
        <v>21</v>
      </c>
      <c r="AI8" s="24">
        <v>50</v>
      </c>
      <c r="AJ8" s="24">
        <v>60</v>
      </c>
      <c r="AK8" s="24">
        <v>12</v>
      </c>
      <c r="AL8" s="24">
        <v>2</v>
      </c>
      <c r="AM8" s="24">
        <v>10</v>
      </c>
      <c r="AN8" s="24">
        <v>4</v>
      </c>
      <c r="AO8" s="818">
        <f t="shared" si="0"/>
        <v>925</v>
      </c>
    </row>
    <row r="9" spans="1:41" x14ac:dyDescent="0.25">
      <c r="A9" s="296" t="s">
        <v>146</v>
      </c>
      <c r="B9" s="447">
        <v>97</v>
      </c>
      <c r="C9" s="447">
        <v>21</v>
      </c>
      <c r="D9" s="447">
        <v>1391</v>
      </c>
      <c r="E9" s="447">
        <v>183</v>
      </c>
      <c r="F9" s="453">
        <f t="shared" si="1"/>
        <v>1692</v>
      </c>
      <c r="H9" s="295" t="s">
        <v>281</v>
      </c>
      <c r="I9" s="85">
        <v>5</v>
      </c>
      <c r="J9" s="85">
        <v>15</v>
      </c>
      <c r="K9" s="85">
        <v>11</v>
      </c>
      <c r="L9" s="85">
        <v>1</v>
      </c>
      <c r="M9" s="85">
        <v>29</v>
      </c>
      <c r="N9" s="85">
        <v>30</v>
      </c>
      <c r="O9" s="85">
        <v>8</v>
      </c>
      <c r="P9" s="85">
        <v>2</v>
      </c>
      <c r="Q9" s="85">
        <v>53</v>
      </c>
      <c r="R9" s="85">
        <v>18</v>
      </c>
      <c r="S9" s="85">
        <v>2</v>
      </c>
      <c r="T9" s="85">
        <v>3</v>
      </c>
      <c r="U9" s="85">
        <v>7</v>
      </c>
      <c r="V9" s="85">
        <v>2</v>
      </c>
      <c r="W9" s="85">
        <v>6</v>
      </c>
      <c r="X9" s="85">
        <v>7</v>
      </c>
      <c r="Y9" s="85">
        <v>8</v>
      </c>
      <c r="Z9" s="85">
        <v>1</v>
      </c>
      <c r="AA9" s="85">
        <v>10</v>
      </c>
      <c r="AB9" s="85">
        <v>2</v>
      </c>
      <c r="AC9" s="85">
        <v>16</v>
      </c>
      <c r="AD9" s="85">
        <v>10</v>
      </c>
      <c r="AE9" s="85">
        <v>0</v>
      </c>
      <c r="AF9" s="85">
        <v>4</v>
      </c>
      <c r="AG9" s="85">
        <v>4</v>
      </c>
      <c r="AH9" s="85">
        <v>17</v>
      </c>
      <c r="AI9" s="85">
        <v>0</v>
      </c>
      <c r="AJ9" s="85">
        <v>1</v>
      </c>
      <c r="AK9" s="85">
        <v>11</v>
      </c>
      <c r="AL9" s="85">
        <v>4</v>
      </c>
      <c r="AM9" s="85">
        <v>4</v>
      </c>
      <c r="AN9" s="85">
        <v>4</v>
      </c>
      <c r="AO9" s="708">
        <f t="shared" si="0"/>
        <v>295</v>
      </c>
    </row>
    <row r="10" spans="1:41" x14ac:dyDescent="0.25">
      <c r="A10" s="295" t="s">
        <v>138</v>
      </c>
      <c r="B10" s="448">
        <v>140</v>
      </c>
      <c r="C10" s="448">
        <v>6</v>
      </c>
      <c r="D10" s="448">
        <v>891</v>
      </c>
      <c r="E10" s="448">
        <v>50</v>
      </c>
      <c r="F10" s="452">
        <f t="shared" si="1"/>
        <v>1087</v>
      </c>
      <c r="H10" s="296" t="s">
        <v>22</v>
      </c>
      <c r="I10" s="24">
        <v>17</v>
      </c>
      <c r="J10" s="24">
        <v>20</v>
      </c>
      <c r="K10" s="24">
        <v>14</v>
      </c>
      <c r="L10" s="24">
        <v>2</v>
      </c>
      <c r="M10" s="24">
        <v>40</v>
      </c>
      <c r="N10" s="24">
        <v>18</v>
      </c>
      <c r="O10" s="24">
        <v>11</v>
      </c>
      <c r="P10" s="24">
        <v>3</v>
      </c>
      <c r="Q10" s="24">
        <v>5</v>
      </c>
      <c r="R10" s="24">
        <v>19</v>
      </c>
      <c r="S10" s="24">
        <v>1</v>
      </c>
      <c r="T10" s="24">
        <v>0</v>
      </c>
      <c r="U10" s="24">
        <v>10</v>
      </c>
      <c r="V10" s="24">
        <v>2</v>
      </c>
      <c r="W10" s="24">
        <v>3</v>
      </c>
      <c r="X10" s="24">
        <v>7</v>
      </c>
      <c r="Y10" s="24">
        <v>2</v>
      </c>
      <c r="Z10" s="24">
        <v>1</v>
      </c>
      <c r="AA10" s="24">
        <v>7</v>
      </c>
      <c r="AB10" s="24">
        <v>2</v>
      </c>
      <c r="AC10" s="24">
        <v>3</v>
      </c>
      <c r="AD10" s="24">
        <v>1</v>
      </c>
      <c r="AE10" s="24">
        <v>0</v>
      </c>
      <c r="AF10" s="24">
        <v>1</v>
      </c>
      <c r="AG10" s="24">
        <v>3</v>
      </c>
      <c r="AH10" s="24">
        <v>5</v>
      </c>
      <c r="AI10" s="24">
        <v>33</v>
      </c>
      <c r="AJ10" s="24">
        <v>65</v>
      </c>
      <c r="AK10" s="24">
        <v>4</v>
      </c>
      <c r="AL10" s="24">
        <v>0</v>
      </c>
      <c r="AM10" s="24">
        <v>2</v>
      </c>
      <c r="AN10" s="24">
        <v>1</v>
      </c>
      <c r="AO10" s="818">
        <f t="shared" si="0"/>
        <v>302</v>
      </c>
    </row>
    <row r="11" spans="1:41" x14ac:dyDescent="0.25">
      <c r="A11" s="296" t="s">
        <v>143</v>
      </c>
      <c r="B11" s="447">
        <v>30</v>
      </c>
      <c r="C11" s="447">
        <v>8</v>
      </c>
      <c r="D11" s="447">
        <v>115</v>
      </c>
      <c r="E11" s="447">
        <v>14</v>
      </c>
      <c r="F11" s="453">
        <f t="shared" si="1"/>
        <v>167</v>
      </c>
      <c r="H11" s="295" t="s">
        <v>288</v>
      </c>
      <c r="I11" s="85">
        <v>2</v>
      </c>
      <c r="J11" s="85">
        <v>1</v>
      </c>
      <c r="K11" s="85">
        <v>13</v>
      </c>
      <c r="L11" s="85">
        <v>1</v>
      </c>
      <c r="M11" s="85">
        <v>44</v>
      </c>
      <c r="N11" s="85">
        <v>60</v>
      </c>
      <c r="O11" s="85">
        <v>18</v>
      </c>
      <c r="P11" s="85">
        <v>4</v>
      </c>
      <c r="Q11" s="85">
        <v>55</v>
      </c>
      <c r="R11" s="85">
        <v>63</v>
      </c>
      <c r="S11" s="85">
        <v>9</v>
      </c>
      <c r="T11" s="85">
        <v>4</v>
      </c>
      <c r="U11" s="85">
        <v>5</v>
      </c>
      <c r="V11" s="85">
        <v>0</v>
      </c>
      <c r="W11" s="85">
        <v>22</v>
      </c>
      <c r="X11" s="85">
        <v>7</v>
      </c>
      <c r="Y11" s="85">
        <v>0</v>
      </c>
      <c r="Z11" s="85">
        <v>1</v>
      </c>
      <c r="AA11" s="85">
        <v>62</v>
      </c>
      <c r="AB11" s="85">
        <v>1</v>
      </c>
      <c r="AC11" s="85">
        <v>21</v>
      </c>
      <c r="AD11" s="85">
        <v>0</v>
      </c>
      <c r="AE11" s="85">
        <v>0</v>
      </c>
      <c r="AF11" s="85">
        <v>6</v>
      </c>
      <c r="AG11" s="85">
        <v>17</v>
      </c>
      <c r="AH11" s="85">
        <v>22</v>
      </c>
      <c r="AI11" s="85">
        <v>15</v>
      </c>
      <c r="AJ11" s="85">
        <v>66</v>
      </c>
      <c r="AK11" s="85">
        <v>22</v>
      </c>
      <c r="AL11" s="85">
        <v>76</v>
      </c>
      <c r="AM11" s="85">
        <v>31</v>
      </c>
      <c r="AN11" s="85">
        <v>7</v>
      </c>
      <c r="AO11" s="708">
        <f t="shared" si="0"/>
        <v>655</v>
      </c>
    </row>
    <row r="12" spans="1:41" x14ac:dyDescent="0.25">
      <c r="A12" s="295" t="s">
        <v>139</v>
      </c>
      <c r="B12" s="448">
        <v>217</v>
      </c>
      <c r="C12" s="448">
        <v>22</v>
      </c>
      <c r="D12" s="448">
        <v>1431</v>
      </c>
      <c r="E12" s="448">
        <v>109</v>
      </c>
      <c r="F12" s="452">
        <f t="shared" si="1"/>
        <v>1779</v>
      </c>
      <c r="H12" s="296" t="s">
        <v>300</v>
      </c>
      <c r="I12" s="24">
        <v>109</v>
      </c>
      <c r="J12" s="24">
        <v>51</v>
      </c>
      <c r="K12" s="24">
        <v>67</v>
      </c>
      <c r="L12" s="24">
        <v>1</v>
      </c>
      <c r="M12" s="24">
        <v>116</v>
      </c>
      <c r="N12" s="24">
        <v>46</v>
      </c>
      <c r="O12" s="24">
        <v>20</v>
      </c>
      <c r="P12" s="24">
        <v>15</v>
      </c>
      <c r="Q12" s="24">
        <v>26</v>
      </c>
      <c r="R12" s="24">
        <v>37</v>
      </c>
      <c r="S12" s="24">
        <v>1</v>
      </c>
      <c r="T12" s="24">
        <v>1</v>
      </c>
      <c r="U12" s="24">
        <v>39</v>
      </c>
      <c r="V12" s="24">
        <v>2</v>
      </c>
      <c r="W12" s="24">
        <v>4</v>
      </c>
      <c r="X12" s="24">
        <v>18</v>
      </c>
      <c r="Y12" s="24">
        <v>1</v>
      </c>
      <c r="Z12" s="24">
        <v>0</v>
      </c>
      <c r="AA12" s="24">
        <v>25</v>
      </c>
      <c r="AB12" s="24">
        <v>0</v>
      </c>
      <c r="AC12" s="24">
        <v>6</v>
      </c>
      <c r="AD12" s="24">
        <v>8</v>
      </c>
      <c r="AE12" s="24">
        <v>0</v>
      </c>
      <c r="AF12" s="24">
        <v>4</v>
      </c>
      <c r="AG12" s="24">
        <v>5</v>
      </c>
      <c r="AH12" s="24">
        <v>28</v>
      </c>
      <c r="AI12" s="24">
        <v>31</v>
      </c>
      <c r="AJ12" s="24">
        <v>21</v>
      </c>
      <c r="AK12" s="24">
        <v>9</v>
      </c>
      <c r="AL12" s="24">
        <v>0</v>
      </c>
      <c r="AM12" s="24">
        <v>4</v>
      </c>
      <c r="AN12" s="24">
        <v>5</v>
      </c>
      <c r="AO12" s="818">
        <f t="shared" si="0"/>
        <v>700</v>
      </c>
    </row>
    <row r="13" spans="1:41" x14ac:dyDescent="0.25">
      <c r="A13" s="296" t="s">
        <v>142</v>
      </c>
      <c r="B13" s="447">
        <v>275</v>
      </c>
      <c r="C13" s="447">
        <v>12</v>
      </c>
      <c r="D13" s="447">
        <v>1154</v>
      </c>
      <c r="E13" s="447">
        <v>54</v>
      </c>
      <c r="F13" s="453">
        <f t="shared" si="1"/>
        <v>1495</v>
      </c>
      <c r="H13" s="295" t="s">
        <v>301</v>
      </c>
      <c r="I13" s="85">
        <v>100</v>
      </c>
      <c r="J13" s="85">
        <v>52</v>
      </c>
      <c r="K13" s="85">
        <v>49</v>
      </c>
      <c r="L13" s="85">
        <v>4</v>
      </c>
      <c r="M13" s="85">
        <v>86</v>
      </c>
      <c r="N13" s="85">
        <v>80</v>
      </c>
      <c r="O13" s="85">
        <v>68</v>
      </c>
      <c r="P13" s="85">
        <v>3</v>
      </c>
      <c r="Q13" s="85">
        <v>56</v>
      </c>
      <c r="R13" s="85">
        <v>57</v>
      </c>
      <c r="S13" s="85">
        <v>6</v>
      </c>
      <c r="T13" s="85">
        <v>1</v>
      </c>
      <c r="U13" s="85">
        <v>41</v>
      </c>
      <c r="V13" s="85">
        <v>1</v>
      </c>
      <c r="W13" s="85">
        <v>14</v>
      </c>
      <c r="X13" s="85">
        <v>43</v>
      </c>
      <c r="Y13" s="85">
        <v>4</v>
      </c>
      <c r="Z13" s="85">
        <v>1</v>
      </c>
      <c r="AA13" s="85">
        <v>30</v>
      </c>
      <c r="AB13" s="85">
        <v>0</v>
      </c>
      <c r="AC13" s="85">
        <v>10</v>
      </c>
      <c r="AD13" s="85">
        <v>8</v>
      </c>
      <c r="AE13" s="85">
        <v>1</v>
      </c>
      <c r="AF13" s="85">
        <v>4</v>
      </c>
      <c r="AG13" s="85">
        <v>13</v>
      </c>
      <c r="AH13" s="85">
        <v>18</v>
      </c>
      <c r="AI13" s="85">
        <v>61</v>
      </c>
      <c r="AJ13" s="85">
        <v>115</v>
      </c>
      <c r="AK13" s="85">
        <v>24</v>
      </c>
      <c r="AL13" s="85">
        <v>3</v>
      </c>
      <c r="AM13" s="85">
        <v>9</v>
      </c>
      <c r="AN13" s="85">
        <v>10</v>
      </c>
      <c r="AO13" s="708">
        <f t="shared" si="0"/>
        <v>972</v>
      </c>
    </row>
    <row r="14" spans="1:41" x14ac:dyDescent="0.25">
      <c r="A14" s="295" t="s">
        <v>148</v>
      </c>
      <c r="B14" s="448">
        <v>51</v>
      </c>
      <c r="C14" s="448">
        <v>1</v>
      </c>
      <c r="D14" s="448">
        <v>109</v>
      </c>
      <c r="E14" s="448">
        <v>1</v>
      </c>
      <c r="F14" s="452">
        <f t="shared" si="1"/>
        <v>162</v>
      </c>
      <c r="H14" s="296" t="s">
        <v>23</v>
      </c>
      <c r="I14" s="24">
        <v>1</v>
      </c>
      <c r="J14" s="24">
        <v>7</v>
      </c>
      <c r="K14" s="24">
        <v>4</v>
      </c>
      <c r="L14" s="24">
        <v>1</v>
      </c>
      <c r="M14" s="24">
        <v>10</v>
      </c>
      <c r="N14" s="24">
        <v>22</v>
      </c>
      <c r="O14" s="24">
        <v>4</v>
      </c>
      <c r="P14" s="24">
        <v>2</v>
      </c>
      <c r="Q14" s="24">
        <v>36</v>
      </c>
      <c r="R14" s="24">
        <v>1</v>
      </c>
      <c r="S14" s="24">
        <v>3</v>
      </c>
      <c r="T14" s="24">
        <v>1</v>
      </c>
      <c r="U14" s="24">
        <v>2</v>
      </c>
      <c r="V14" s="24">
        <v>2</v>
      </c>
      <c r="W14" s="24">
        <v>7</v>
      </c>
      <c r="X14" s="24">
        <v>0</v>
      </c>
      <c r="Y14" s="24">
        <v>1</v>
      </c>
      <c r="Z14" s="24">
        <v>2</v>
      </c>
      <c r="AA14" s="24">
        <v>3</v>
      </c>
      <c r="AB14" s="24">
        <v>1</v>
      </c>
      <c r="AC14" s="24">
        <v>5</v>
      </c>
      <c r="AD14" s="24">
        <v>1</v>
      </c>
      <c r="AE14" s="24">
        <v>0</v>
      </c>
      <c r="AF14" s="24">
        <v>0</v>
      </c>
      <c r="AG14" s="24">
        <v>8</v>
      </c>
      <c r="AH14" s="24">
        <v>1</v>
      </c>
      <c r="AI14" s="24">
        <v>0</v>
      </c>
      <c r="AJ14" s="24">
        <v>0</v>
      </c>
      <c r="AK14" s="24">
        <v>6</v>
      </c>
      <c r="AL14" s="24">
        <v>1</v>
      </c>
      <c r="AM14" s="24">
        <v>11</v>
      </c>
      <c r="AN14" s="24">
        <v>3</v>
      </c>
      <c r="AO14" s="818">
        <f t="shared" si="0"/>
        <v>146</v>
      </c>
    </row>
    <row r="15" spans="1:41" x14ac:dyDescent="0.25">
      <c r="A15" s="296" t="s">
        <v>152</v>
      </c>
      <c r="B15" s="447">
        <v>29</v>
      </c>
      <c r="C15" s="447">
        <v>1</v>
      </c>
      <c r="D15" s="447">
        <v>79</v>
      </c>
      <c r="E15" s="447">
        <v>3</v>
      </c>
      <c r="F15" s="453">
        <f t="shared" si="1"/>
        <v>112</v>
      </c>
      <c r="H15" s="295" t="s">
        <v>290</v>
      </c>
      <c r="I15" s="85">
        <v>4</v>
      </c>
      <c r="J15" s="85">
        <v>12</v>
      </c>
      <c r="K15" s="85">
        <v>42</v>
      </c>
      <c r="L15" s="85">
        <v>2</v>
      </c>
      <c r="M15" s="85">
        <v>108</v>
      </c>
      <c r="N15" s="85">
        <v>125</v>
      </c>
      <c r="O15" s="85">
        <v>34</v>
      </c>
      <c r="P15" s="85">
        <v>6</v>
      </c>
      <c r="Q15" s="85">
        <v>185</v>
      </c>
      <c r="R15" s="85">
        <v>81</v>
      </c>
      <c r="S15" s="85">
        <v>12</v>
      </c>
      <c r="T15" s="85">
        <v>10</v>
      </c>
      <c r="U15" s="85">
        <v>14</v>
      </c>
      <c r="V15" s="85">
        <v>3</v>
      </c>
      <c r="W15" s="85">
        <v>55</v>
      </c>
      <c r="X15" s="85">
        <v>11</v>
      </c>
      <c r="Y15" s="85">
        <v>7</v>
      </c>
      <c r="Z15" s="85">
        <v>7</v>
      </c>
      <c r="AA15" s="85">
        <v>65</v>
      </c>
      <c r="AB15" s="85">
        <v>5</v>
      </c>
      <c r="AC15" s="85">
        <v>41</v>
      </c>
      <c r="AD15" s="85">
        <v>10</v>
      </c>
      <c r="AE15" s="85">
        <v>0</v>
      </c>
      <c r="AF15" s="85">
        <v>6</v>
      </c>
      <c r="AG15" s="85">
        <v>39</v>
      </c>
      <c r="AH15" s="85">
        <v>42</v>
      </c>
      <c r="AI15" s="85">
        <v>8</v>
      </c>
      <c r="AJ15" s="85">
        <v>20</v>
      </c>
      <c r="AK15" s="85">
        <v>64</v>
      </c>
      <c r="AL15" s="85">
        <v>54</v>
      </c>
      <c r="AM15" s="85">
        <v>27</v>
      </c>
      <c r="AN15" s="85">
        <v>14</v>
      </c>
      <c r="AO15" s="708">
        <f t="shared" si="0"/>
        <v>1113</v>
      </c>
    </row>
    <row r="16" spans="1:41" x14ac:dyDescent="0.25">
      <c r="A16" s="295" t="s">
        <v>128</v>
      </c>
      <c r="B16" s="448">
        <v>11</v>
      </c>
      <c r="C16" s="448">
        <v>1</v>
      </c>
      <c r="D16" s="448">
        <v>57</v>
      </c>
      <c r="E16" s="448">
        <v>2</v>
      </c>
      <c r="F16" s="452">
        <f t="shared" si="1"/>
        <v>71</v>
      </c>
      <c r="H16" s="296" t="s">
        <v>289</v>
      </c>
      <c r="I16" s="24">
        <v>55</v>
      </c>
      <c r="J16" s="24">
        <v>73</v>
      </c>
      <c r="K16" s="24">
        <v>106</v>
      </c>
      <c r="L16" s="24">
        <v>2</v>
      </c>
      <c r="M16" s="24">
        <v>242</v>
      </c>
      <c r="N16" s="24">
        <v>120</v>
      </c>
      <c r="O16" s="24">
        <v>186</v>
      </c>
      <c r="P16" s="24">
        <v>8</v>
      </c>
      <c r="Q16" s="24">
        <v>91</v>
      </c>
      <c r="R16" s="24">
        <v>117</v>
      </c>
      <c r="S16" s="24">
        <v>7</v>
      </c>
      <c r="T16" s="24">
        <v>4</v>
      </c>
      <c r="U16" s="24">
        <v>49</v>
      </c>
      <c r="V16" s="24">
        <v>6</v>
      </c>
      <c r="W16" s="24">
        <v>30</v>
      </c>
      <c r="X16" s="24">
        <v>52</v>
      </c>
      <c r="Y16" s="24">
        <v>12</v>
      </c>
      <c r="Z16" s="24">
        <v>2</v>
      </c>
      <c r="AA16" s="24">
        <v>50</v>
      </c>
      <c r="AB16" s="24">
        <v>2</v>
      </c>
      <c r="AC16" s="24">
        <v>34</v>
      </c>
      <c r="AD16" s="24">
        <v>18</v>
      </c>
      <c r="AE16" s="24">
        <v>0</v>
      </c>
      <c r="AF16" s="24">
        <v>8</v>
      </c>
      <c r="AG16" s="24">
        <v>32</v>
      </c>
      <c r="AH16" s="24">
        <v>38</v>
      </c>
      <c r="AI16" s="24">
        <v>99</v>
      </c>
      <c r="AJ16" s="24">
        <v>225</v>
      </c>
      <c r="AK16" s="24">
        <v>28</v>
      </c>
      <c r="AL16" s="24">
        <v>8</v>
      </c>
      <c r="AM16" s="24">
        <v>15</v>
      </c>
      <c r="AN16" s="24">
        <v>18</v>
      </c>
      <c r="AO16" s="818">
        <f t="shared" si="0"/>
        <v>1737</v>
      </c>
    </row>
    <row r="17" spans="1:41" x14ac:dyDescent="0.25">
      <c r="A17" s="296" t="s">
        <v>144</v>
      </c>
      <c r="B17" s="447">
        <v>154</v>
      </c>
      <c r="C17" s="447">
        <v>7</v>
      </c>
      <c r="D17" s="447">
        <v>305</v>
      </c>
      <c r="E17" s="447">
        <v>28</v>
      </c>
      <c r="F17" s="453">
        <f t="shared" si="1"/>
        <v>494</v>
      </c>
      <c r="H17" s="295" t="s">
        <v>26</v>
      </c>
      <c r="I17" s="85">
        <v>12</v>
      </c>
      <c r="J17" s="85">
        <v>16</v>
      </c>
      <c r="K17" s="85">
        <v>19</v>
      </c>
      <c r="L17" s="85">
        <v>2</v>
      </c>
      <c r="M17" s="85">
        <v>64</v>
      </c>
      <c r="N17" s="85">
        <v>49</v>
      </c>
      <c r="O17" s="85">
        <v>16</v>
      </c>
      <c r="P17" s="85">
        <v>5</v>
      </c>
      <c r="Q17" s="85">
        <v>91</v>
      </c>
      <c r="R17" s="85">
        <v>22</v>
      </c>
      <c r="S17" s="85">
        <v>3</v>
      </c>
      <c r="T17" s="85">
        <v>2</v>
      </c>
      <c r="U17" s="85">
        <v>4</v>
      </c>
      <c r="V17" s="85">
        <v>7</v>
      </c>
      <c r="W17" s="85">
        <v>19</v>
      </c>
      <c r="X17" s="85">
        <v>14</v>
      </c>
      <c r="Y17" s="85">
        <v>10</v>
      </c>
      <c r="Z17" s="85">
        <v>2</v>
      </c>
      <c r="AA17" s="85">
        <v>32</v>
      </c>
      <c r="AB17" s="85">
        <v>0</v>
      </c>
      <c r="AC17" s="85">
        <v>14</v>
      </c>
      <c r="AD17" s="85">
        <v>6</v>
      </c>
      <c r="AE17" s="85">
        <v>1</v>
      </c>
      <c r="AF17" s="85">
        <v>1</v>
      </c>
      <c r="AG17" s="85">
        <v>17</v>
      </c>
      <c r="AH17" s="85">
        <v>9</v>
      </c>
      <c r="AI17" s="85">
        <v>0</v>
      </c>
      <c r="AJ17" s="85">
        <v>0</v>
      </c>
      <c r="AK17" s="85">
        <v>23</v>
      </c>
      <c r="AL17" s="85">
        <v>4</v>
      </c>
      <c r="AM17" s="85">
        <v>13</v>
      </c>
      <c r="AN17" s="85">
        <v>7</v>
      </c>
      <c r="AO17" s="708">
        <f t="shared" si="0"/>
        <v>484</v>
      </c>
    </row>
    <row r="18" spans="1:41" x14ac:dyDescent="0.25">
      <c r="A18" s="295" t="s">
        <v>131</v>
      </c>
      <c r="B18" s="448">
        <v>14</v>
      </c>
      <c r="C18" s="448">
        <v>1</v>
      </c>
      <c r="D18" s="448">
        <v>527</v>
      </c>
      <c r="E18" s="448">
        <v>32</v>
      </c>
      <c r="F18" s="452">
        <f t="shared" si="1"/>
        <v>574</v>
      </c>
      <c r="H18" s="296" t="s">
        <v>283</v>
      </c>
      <c r="I18" s="24">
        <v>27</v>
      </c>
      <c r="J18" s="24">
        <v>11</v>
      </c>
      <c r="K18" s="24">
        <v>18</v>
      </c>
      <c r="L18" s="24">
        <v>0</v>
      </c>
      <c r="M18" s="24">
        <v>47</v>
      </c>
      <c r="N18" s="24">
        <v>47</v>
      </c>
      <c r="O18" s="24">
        <v>24</v>
      </c>
      <c r="P18" s="24">
        <v>3</v>
      </c>
      <c r="Q18" s="24">
        <v>57</v>
      </c>
      <c r="R18" s="24">
        <v>48</v>
      </c>
      <c r="S18" s="24">
        <v>11</v>
      </c>
      <c r="T18" s="24">
        <v>3</v>
      </c>
      <c r="U18" s="24">
        <v>17</v>
      </c>
      <c r="V18" s="24">
        <v>0</v>
      </c>
      <c r="W18" s="24">
        <v>13</v>
      </c>
      <c r="X18" s="24">
        <v>9</v>
      </c>
      <c r="Y18" s="24">
        <v>2</v>
      </c>
      <c r="Z18" s="24">
        <v>0</v>
      </c>
      <c r="AA18" s="24">
        <v>45</v>
      </c>
      <c r="AB18" s="24">
        <v>0</v>
      </c>
      <c r="AC18" s="24">
        <v>32</v>
      </c>
      <c r="AD18" s="24">
        <v>10</v>
      </c>
      <c r="AE18" s="24">
        <v>0</v>
      </c>
      <c r="AF18" s="24">
        <v>6</v>
      </c>
      <c r="AG18" s="24">
        <v>21</v>
      </c>
      <c r="AH18" s="24">
        <v>15</v>
      </c>
      <c r="AI18" s="24">
        <v>22</v>
      </c>
      <c r="AJ18" s="24">
        <v>25</v>
      </c>
      <c r="AK18" s="24">
        <v>16</v>
      </c>
      <c r="AL18" s="24">
        <v>22</v>
      </c>
      <c r="AM18" s="24">
        <v>18</v>
      </c>
      <c r="AN18" s="24">
        <v>10</v>
      </c>
      <c r="AO18" s="818">
        <f t="shared" si="0"/>
        <v>579</v>
      </c>
    </row>
    <row r="19" spans="1:41" x14ac:dyDescent="0.25">
      <c r="A19" s="296" t="s">
        <v>127</v>
      </c>
      <c r="B19" s="447">
        <v>21</v>
      </c>
      <c r="C19" s="447">
        <v>0</v>
      </c>
      <c r="D19" s="447">
        <v>125</v>
      </c>
      <c r="E19" s="447">
        <v>1</v>
      </c>
      <c r="F19" s="453">
        <f t="shared" si="1"/>
        <v>147</v>
      </c>
      <c r="H19" s="295" t="s">
        <v>284</v>
      </c>
      <c r="I19" s="85">
        <v>65</v>
      </c>
      <c r="J19" s="85">
        <v>54</v>
      </c>
      <c r="K19" s="85">
        <v>29</v>
      </c>
      <c r="L19" s="85">
        <v>6</v>
      </c>
      <c r="M19" s="85">
        <v>82</v>
      </c>
      <c r="N19" s="85">
        <v>60</v>
      </c>
      <c r="O19" s="85">
        <v>81</v>
      </c>
      <c r="P19" s="85">
        <v>20</v>
      </c>
      <c r="Q19" s="85">
        <v>94</v>
      </c>
      <c r="R19" s="85">
        <v>141</v>
      </c>
      <c r="S19" s="85">
        <v>23</v>
      </c>
      <c r="T19" s="85">
        <v>15</v>
      </c>
      <c r="U19" s="85">
        <v>9</v>
      </c>
      <c r="V19" s="85">
        <v>7</v>
      </c>
      <c r="W19" s="85">
        <v>56</v>
      </c>
      <c r="X19" s="85">
        <v>12</v>
      </c>
      <c r="Y19" s="85">
        <v>11</v>
      </c>
      <c r="Z19" s="85">
        <v>0</v>
      </c>
      <c r="AA19" s="85">
        <v>31</v>
      </c>
      <c r="AB19" s="85">
        <v>3</v>
      </c>
      <c r="AC19" s="85">
        <v>28</v>
      </c>
      <c r="AD19" s="85">
        <v>22</v>
      </c>
      <c r="AE19" s="85">
        <v>0</v>
      </c>
      <c r="AF19" s="85">
        <v>6</v>
      </c>
      <c r="AG19" s="85">
        <v>15</v>
      </c>
      <c r="AH19" s="85">
        <v>31</v>
      </c>
      <c r="AI19" s="85">
        <v>7</v>
      </c>
      <c r="AJ19" s="85">
        <v>19</v>
      </c>
      <c r="AK19" s="85">
        <v>48</v>
      </c>
      <c r="AL19" s="85">
        <v>7</v>
      </c>
      <c r="AM19" s="85">
        <v>13</v>
      </c>
      <c r="AN19" s="85">
        <v>2</v>
      </c>
      <c r="AO19" s="708">
        <f t="shared" si="0"/>
        <v>997</v>
      </c>
    </row>
    <row r="20" spans="1:41" x14ac:dyDescent="0.25">
      <c r="A20" s="295" t="s">
        <v>140</v>
      </c>
      <c r="B20" s="448">
        <v>0</v>
      </c>
      <c r="C20" s="448">
        <v>0</v>
      </c>
      <c r="D20" s="448">
        <v>37</v>
      </c>
      <c r="E20" s="448">
        <v>1</v>
      </c>
      <c r="F20" s="452">
        <f t="shared" si="1"/>
        <v>38</v>
      </c>
      <c r="H20" s="296" t="s">
        <v>285</v>
      </c>
      <c r="I20" s="24">
        <v>9</v>
      </c>
      <c r="J20" s="24">
        <v>11</v>
      </c>
      <c r="K20" s="24">
        <v>21</v>
      </c>
      <c r="L20" s="24">
        <v>3</v>
      </c>
      <c r="M20" s="24">
        <v>44</v>
      </c>
      <c r="N20" s="24">
        <v>72</v>
      </c>
      <c r="O20" s="24">
        <v>10</v>
      </c>
      <c r="P20" s="24">
        <v>3</v>
      </c>
      <c r="Q20" s="24">
        <v>74</v>
      </c>
      <c r="R20" s="24">
        <v>39</v>
      </c>
      <c r="S20" s="24">
        <v>4</v>
      </c>
      <c r="T20" s="24">
        <v>8</v>
      </c>
      <c r="U20" s="24">
        <v>7</v>
      </c>
      <c r="V20" s="24">
        <v>4</v>
      </c>
      <c r="W20" s="24">
        <v>17</v>
      </c>
      <c r="X20" s="24">
        <v>6</v>
      </c>
      <c r="Y20" s="24">
        <v>5</v>
      </c>
      <c r="Z20" s="24">
        <v>2</v>
      </c>
      <c r="AA20" s="24">
        <v>29</v>
      </c>
      <c r="AB20" s="24">
        <v>1</v>
      </c>
      <c r="AC20" s="24">
        <v>31</v>
      </c>
      <c r="AD20" s="24">
        <v>4</v>
      </c>
      <c r="AE20" s="24">
        <v>0</v>
      </c>
      <c r="AF20" s="24">
        <v>4</v>
      </c>
      <c r="AG20" s="24">
        <v>26</v>
      </c>
      <c r="AH20" s="24">
        <v>25</v>
      </c>
      <c r="AI20" s="24">
        <v>3</v>
      </c>
      <c r="AJ20" s="24">
        <v>1</v>
      </c>
      <c r="AK20" s="24">
        <v>29</v>
      </c>
      <c r="AL20" s="24">
        <v>1</v>
      </c>
      <c r="AM20" s="24">
        <v>23</v>
      </c>
      <c r="AN20" s="24">
        <v>9</v>
      </c>
      <c r="AO20" s="818">
        <f t="shared" si="0"/>
        <v>525</v>
      </c>
    </row>
    <row r="21" spans="1:41" x14ac:dyDescent="0.25">
      <c r="A21" s="296" t="s">
        <v>133</v>
      </c>
      <c r="B21" s="447">
        <v>63</v>
      </c>
      <c r="C21" s="447">
        <v>3</v>
      </c>
      <c r="D21" s="447">
        <v>679</v>
      </c>
      <c r="E21" s="447">
        <v>52</v>
      </c>
      <c r="F21" s="453">
        <f t="shared" si="1"/>
        <v>797</v>
      </c>
      <c r="H21" s="295" t="s">
        <v>291</v>
      </c>
      <c r="I21" s="85">
        <v>18</v>
      </c>
      <c r="J21" s="85">
        <v>19</v>
      </c>
      <c r="K21" s="85">
        <v>6</v>
      </c>
      <c r="L21" s="85">
        <v>1</v>
      </c>
      <c r="M21" s="85">
        <v>32</v>
      </c>
      <c r="N21" s="85">
        <v>25</v>
      </c>
      <c r="O21" s="85">
        <v>14</v>
      </c>
      <c r="P21" s="85">
        <v>1</v>
      </c>
      <c r="Q21" s="85">
        <v>44</v>
      </c>
      <c r="R21" s="85">
        <v>12</v>
      </c>
      <c r="S21" s="85">
        <v>0</v>
      </c>
      <c r="T21" s="85">
        <v>7</v>
      </c>
      <c r="U21" s="85">
        <v>6</v>
      </c>
      <c r="V21" s="85">
        <v>5</v>
      </c>
      <c r="W21" s="85">
        <v>9</v>
      </c>
      <c r="X21" s="85">
        <v>1</v>
      </c>
      <c r="Y21" s="85">
        <v>11</v>
      </c>
      <c r="Z21" s="85">
        <v>1</v>
      </c>
      <c r="AA21" s="85">
        <v>10</v>
      </c>
      <c r="AB21" s="85">
        <v>3</v>
      </c>
      <c r="AC21" s="85">
        <v>8</v>
      </c>
      <c r="AD21" s="85">
        <v>4</v>
      </c>
      <c r="AE21" s="85">
        <v>0</v>
      </c>
      <c r="AF21" s="85">
        <v>2</v>
      </c>
      <c r="AG21" s="85">
        <v>5</v>
      </c>
      <c r="AH21" s="85">
        <v>5</v>
      </c>
      <c r="AI21" s="85">
        <v>0</v>
      </c>
      <c r="AJ21" s="85">
        <v>1</v>
      </c>
      <c r="AK21" s="85">
        <v>23</v>
      </c>
      <c r="AL21" s="85">
        <v>7</v>
      </c>
      <c r="AM21" s="85">
        <v>3</v>
      </c>
      <c r="AN21" s="85">
        <v>2</v>
      </c>
      <c r="AO21" s="708">
        <f t="shared" si="0"/>
        <v>285</v>
      </c>
    </row>
    <row r="22" spans="1:41" x14ac:dyDescent="0.25">
      <c r="A22" s="295" t="s">
        <v>465</v>
      </c>
      <c r="B22" s="448">
        <v>1</v>
      </c>
      <c r="C22" s="448">
        <v>10</v>
      </c>
      <c r="D22" s="448">
        <v>5</v>
      </c>
      <c r="E22" s="448">
        <v>22</v>
      </c>
      <c r="F22" s="452">
        <f t="shared" si="1"/>
        <v>38</v>
      </c>
      <c r="H22" s="296" t="s">
        <v>29</v>
      </c>
      <c r="I22" s="24">
        <v>8</v>
      </c>
      <c r="J22" s="24">
        <v>10</v>
      </c>
      <c r="K22" s="24">
        <v>13</v>
      </c>
      <c r="L22" s="24">
        <v>2</v>
      </c>
      <c r="M22" s="24">
        <v>35</v>
      </c>
      <c r="N22" s="24">
        <v>44</v>
      </c>
      <c r="O22" s="24">
        <v>46</v>
      </c>
      <c r="P22" s="24">
        <v>18</v>
      </c>
      <c r="Q22" s="24">
        <v>102</v>
      </c>
      <c r="R22" s="24">
        <v>109</v>
      </c>
      <c r="S22" s="24">
        <v>23</v>
      </c>
      <c r="T22" s="24">
        <v>9</v>
      </c>
      <c r="U22" s="24">
        <v>1</v>
      </c>
      <c r="V22" s="24">
        <v>3</v>
      </c>
      <c r="W22" s="24">
        <v>70</v>
      </c>
      <c r="X22" s="24">
        <v>3</v>
      </c>
      <c r="Y22" s="24">
        <v>8</v>
      </c>
      <c r="Z22" s="24">
        <v>0</v>
      </c>
      <c r="AA22" s="24">
        <v>27</v>
      </c>
      <c r="AB22" s="24">
        <v>4</v>
      </c>
      <c r="AC22" s="24">
        <v>28</v>
      </c>
      <c r="AD22" s="24">
        <v>8</v>
      </c>
      <c r="AE22" s="24">
        <v>0</v>
      </c>
      <c r="AF22" s="24">
        <v>3</v>
      </c>
      <c r="AG22" s="24">
        <v>17</v>
      </c>
      <c r="AH22" s="24">
        <v>14</v>
      </c>
      <c r="AI22" s="24">
        <v>0</v>
      </c>
      <c r="AJ22" s="24">
        <v>5</v>
      </c>
      <c r="AK22" s="24">
        <v>46</v>
      </c>
      <c r="AL22" s="24">
        <v>18</v>
      </c>
      <c r="AM22" s="24">
        <v>20</v>
      </c>
      <c r="AN22" s="24">
        <v>4</v>
      </c>
      <c r="AO22" s="818">
        <f t="shared" si="0"/>
        <v>698</v>
      </c>
    </row>
    <row r="23" spans="1:41" x14ac:dyDescent="0.25">
      <c r="A23" s="296" t="s">
        <v>149</v>
      </c>
      <c r="B23" s="447">
        <v>65</v>
      </c>
      <c r="C23" s="447">
        <v>4</v>
      </c>
      <c r="D23" s="447">
        <v>386</v>
      </c>
      <c r="E23" s="447">
        <v>29</v>
      </c>
      <c r="F23" s="453">
        <f t="shared" si="1"/>
        <v>484</v>
      </c>
      <c r="H23" s="295" t="s">
        <v>30</v>
      </c>
      <c r="I23" s="85">
        <v>132</v>
      </c>
      <c r="J23" s="85">
        <v>53</v>
      </c>
      <c r="K23" s="85">
        <v>71</v>
      </c>
      <c r="L23" s="85">
        <v>2</v>
      </c>
      <c r="M23" s="85">
        <v>139</v>
      </c>
      <c r="N23" s="85">
        <v>50</v>
      </c>
      <c r="O23" s="85">
        <v>23</v>
      </c>
      <c r="P23" s="85">
        <v>7</v>
      </c>
      <c r="Q23" s="85">
        <v>22</v>
      </c>
      <c r="R23" s="85">
        <v>60</v>
      </c>
      <c r="S23" s="85">
        <v>0</v>
      </c>
      <c r="T23" s="85">
        <v>1</v>
      </c>
      <c r="U23" s="85">
        <v>59</v>
      </c>
      <c r="V23" s="85">
        <v>3</v>
      </c>
      <c r="W23" s="85">
        <v>5</v>
      </c>
      <c r="X23" s="85">
        <v>46</v>
      </c>
      <c r="Y23" s="85">
        <v>3</v>
      </c>
      <c r="Z23" s="85">
        <v>0</v>
      </c>
      <c r="AA23" s="85">
        <v>33</v>
      </c>
      <c r="AB23" s="85">
        <v>0</v>
      </c>
      <c r="AC23" s="85">
        <v>10</v>
      </c>
      <c r="AD23" s="85">
        <v>8</v>
      </c>
      <c r="AE23" s="85">
        <v>0</v>
      </c>
      <c r="AF23" s="85">
        <v>3</v>
      </c>
      <c r="AG23" s="85">
        <v>8</v>
      </c>
      <c r="AH23" s="85">
        <v>30</v>
      </c>
      <c r="AI23" s="85">
        <v>37</v>
      </c>
      <c r="AJ23" s="85">
        <v>31</v>
      </c>
      <c r="AK23" s="85">
        <v>10</v>
      </c>
      <c r="AL23" s="85">
        <v>1</v>
      </c>
      <c r="AM23" s="85">
        <v>5</v>
      </c>
      <c r="AN23" s="85">
        <v>3</v>
      </c>
      <c r="AO23" s="708">
        <f t="shared" si="0"/>
        <v>855</v>
      </c>
    </row>
    <row r="24" spans="1:41" x14ac:dyDescent="0.25">
      <c r="A24" s="295" t="s">
        <v>153</v>
      </c>
      <c r="B24" s="448">
        <v>31</v>
      </c>
      <c r="C24" s="448">
        <v>0</v>
      </c>
      <c r="D24" s="448">
        <v>180</v>
      </c>
      <c r="E24" s="448">
        <v>1</v>
      </c>
      <c r="F24" s="452">
        <f t="shared" si="1"/>
        <v>212</v>
      </c>
      <c r="H24" s="296" t="s">
        <v>293</v>
      </c>
      <c r="I24" s="24">
        <v>0</v>
      </c>
      <c r="J24" s="24">
        <v>0</v>
      </c>
      <c r="K24" s="24">
        <v>0</v>
      </c>
      <c r="L24" s="24">
        <v>0</v>
      </c>
      <c r="M24" s="24">
        <v>2</v>
      </c>
      <c r="N24" s="24">
        <v>7</v>
      </c>
      <c r="O24" s="24">
        <v>1</v>
      </c>
      <c r="P24" s="24">
        <v>1</v>
      </c>
      <c r="Q24" s="24">
        <v>31</v>
      </c>
      <c r="R24" s="24">
        <v>30</v>
      </c>
      <c r="S24" s="24">
        <v>7</v>
      </c>
      <c r="T24" s="24">
        <v>2</v>
      </c>
      <c r="U24" s="24">
        <v>1</v>
      </c>
      <c r="V24" s="24">
        <v>0</v>
      </c>
      <c r="W24" s="24">
        <v>12</v>
      </c>
      <c r="X24" s="24">
        <v>0</v>
      </c>
      <c r="Y24" s="24">
        <v>0</v>
      </c>
      <c r="Z24" s="24">
        <v>2</v>
      </c>
      <c r="AA24" s="24">
        <v>2</v>
      </c>
      <c r="AB24" s="24">
        <v>0</v>
      </c>
      <c r="AC24" s="24">
        <v>10</v>
      </c>
      <c r="AD24" s="24">
        <v>0</v>
      </c>
      <c r="AE24" s="24">
        <v>0</v>
      </c>
      <c r="AF24" s="24">
        <v>1</v>
      </c>
      <c r="AG24" s="24">
        <v>3</v>
      </c>
      <c r="AH24" s="24">
        <v>3</v>
      </c>
      <c r="AI24" s="24">
        <v>4</v>
      </c>
      <c r="AJ24" s="24">
        <v>0</v>
      </c>
      <c r="AK24" s="24">
        <v>10</v>
      </c>
      <c r="AL24" s="24">
        <v>1</v>
      </c>
      <c r="AM24" s="24">
        <v>9</v>
      </c>
      <c r="AN24" s="24">
        <v>4</v>
      </c>
      <c r="AO24" s="818">
        <f t="shared" si="0"/>
        <v>143</v>
      </c>
    </row>
    <row r="25" spans="1:41" x14ac:dyDescent="0.25">
      <c r="A25" s="296" t="s">
        <v>141</v>
      </c>
      <c r="B25" s="447">
        <v>0</v>
      </c>
      <c r="C25" s="447">
        <v>0</v>
      </c>
      <c r="D25" s="447">
        <v>3</v>
      </c>
      <c r="E25" s="447">
        <v>0</v>
      </c>
      <c r="F25" s="453">
        <f t="shared" si="1"/>
        <v>3</v>
      </c>
      <c r="H25" s="295" t="s">
        <v>31</v>
      </c>
      <c r="I25" s="85">
        <v>1</v>
      </c>
      <c r="J25" s="85">
        <v>5</v>
      </c>
      <c r="K25" s="85">
        <v>9</v>
      </c>
      <c r="L25" s="85">
        <v>0</v>
      </c>
      <c r="M25" s="85">
        <v>20</v>
      </c>
      <c r="N25" s="85">
        <v>26</v>
      </c>
      <c r="O25" s="85">
        <v>4</v>
      </c>
      <c r="P25" s="85">
        <v>3</v>
      </c>
      <c r="Q25" s="85">
        <v>44</v>
      </c>
      <c r="R25" s="85">
        <v>6</v>
      </c>
      <c r="S25" s="85">
        <v>0</v>
      </c>
      <c r="T25" s="85">
        <v>0</v>
      </c>
      <c r="U25" s="85">
        <v>2</v>
      </c>
      <c r="V25" s="85">
        <v>4</v>
      </c>
      <c r="W25" s="85">
        <v>5</v>
      </c>
      <c r="X25" s="85">
        <v>5</v>
      </c>
      <c r="Y25" s="85">
        <v>5</v>
      </c>
      <c r="Z25" s="85">
        <v>1</v>
      </c>
      <c r="AA25" s="85">
        <v>11</v>
      </c>
      <c r="AB25" s="85">
        <v>0</v>
      </c>
      <c r="AC25" s="85">
        <v>2</v>
      </c>
      <c r="AD25" s="85">
        <v>3</v>
      </c>
      <c r="AE25" s="85">
        <v>0</v>
      </c>
      <c r="AF25" s="85">
        <v>1</v>
      </c>
      <c r="AG25" s="85">
        <v>9</v>
      </c>
      <c r="AH25" s="85">
        <v>4</v>
      </c>
      <c r="AI25" s="85">
        <v>0</v>
      </c>
      <c r="AJ25" s="85">
        <v>0</v>
      </c>
      <c r="AK25" s="85">
        <v>8</v>
      </c>
      <c r="AL25" s="85">
        <v>2</v>
      </c>
      <c r="AM25" s="85">
        <v>7</v>
      </c>
      <c r="AN25" s="85">
        <v>1</v>
      </c>
      <c r="AO25" s="708">
        <f t="shared" si="0"/>
        <v>188</v>
      </c>
    </row>
    <row r="26" spans="1:41" x14ac:dyDescent="0.25">
      <c r="A26" s="295" t="s">
        <v>154</v>
      </c>
      <c r="B26" s="448">
        <v>6</v>
      </c>
      <c r="C26" s="448">
        <v>2</v>
      </c>
      <c r="D26" s="448">
        <v>87</v>
      </c>
      <c r="E26" s="448">
        <v>10</v>
      </c>
      <c r="F26" s="452">
        <f t="shared" si="1"/>
        <v>105</v>
      </c>
      <c r="H26" s="296" t="s">
        <v>32</v>
      </c>
      <c r="I26" s="24">
        <v>27</v>
      </c>
      <c r="J26" s="24">
        <v>19</v>
      </c>
      <c r="K26" s="24">
        <v>13</v>
      </c>
      <c r="L26" s="24">
        <v>3</v>
      </c>
      <c r="M26" s="24">
        <v>49</v>
      </c>
      <c r="N26" s="24">
        <v>15</v>
      </c>
      <c r="O26" s="24">
        <v>8</v>
      </c>
      <c r="P26" s="24">
        <v>1</v>
      </c>
      <c r="Q26" s="24">
        <v>6</v>
      </c>
      <c r="R26" s="24">
        <v>10</v>
      </c>
      <c r="S26" s="24">
        <v>0</v>
      </c>
      <c r="T26" s="24">
        <v>0</v>
      </c>
      <c r="U26" s="24">
        <v>2</v>
      </c>
      <c r="V26" s="24">
        <v>0</v>
      </c>
      <c r="W26" s="24">
        <v>1</v>
      </c>
      <c r="X26" s="24">
        <v>12</v>
      </c>
      <c r="Y26" s="24">
        <v>0</v>
      </c>
      <c r="Z26" s="24">
        <v>0</v>
      </c>
      <c r="AA26" s="24">
        <v>8</v>
      </c>
      <c r="AB26" s="24">
        <v>1</v>
      </c>
      <c r="AC26" s="24">
        <v>0</v>
      </c>
      <c r="AD26" s="24">
        <v>0</v>
      </c>
      <c r="AE26" s="24">
        <v>0</v>
      </c>
      <c r="AF26" s="24">
        <v>1</v>
      </c>
      <c r="AG26" s="24">
        <v>7</v>
      </c>
      <c r="AH26" s="24">
        <v>6</v>
      </c>
      <c r="AI26" s="24">
        <v>9</v>
      </c>
      <c r="AJ26" s="24">
        <v>10</v>
      </c>
      <c r="AK26" s="24">
        <v>3</v>
      </c>
      <c r="AL26" s="24">
        <v>0</v>
      </c>
      <c r="AM26" s="24">
        <v>2</v>
      </c>
      <c r="AN26" s="24">
        <v>0</v>
      </c>
      <c r="AO26" s="818">
        <f t="shared" si="0"/>
        <v>213</v>
      </c>
    </row>
    <row r="27" spans="1:41" x14ac:dyDescent="0.25">
      <c r="A27" s="296" t="s">
        <v>151</v>
      </c>
      <c r="B27" s="447">
        <v>28</v>
      </c>
      <c r="C27" s="447">
        <v>6</v>
      </c>
      <c r="D27" s="447">
        <v>360</v>
      </c>
      <c r="E27" s="447">
        <v>26</v>
      </c>
      <c r="F27" s="453">
        <f t="shared" si="1"/>
        <v>420</v>
      </c>
      <c r="H27" s="295" t="s">
        <v>286</v>
      </c>
      <c r="I27" s="85">
        <v>1</v>
      </c>
      <c r="J27" s="85">
        <v>3</v>
      </c>
      <c r="K27" s="85">
        <v>14</v>
      </c>
      <c r="L27" s="85">
        <v>2</v>
      </c>
      <c r="M27" s="85">
        <v>36</v>
      </c>
      <c r="N27" s="85">
        <v>29</v>
      </c>
      <c r="O27" s="85">
        <v>13</v>
      </c>
      <c r="P27" s="85">
        <v>2</v>
      </c>
      <c r="Q27" s="85">
        <v>53</v>
      </c>
      <c r="R27" s="85">
        <v>10</v>
      </c>
      <c r="S27" s="85">
        <v>3</v>
      </c>
      <c r="T27" s="85">
        <v>4</v>
      </c>
      <c r="U27" s="85">
        <v>3</v>
      </c>
      <c r="V27" s="85">
        <v>2</v>
      </c>
      <c r="W27" s="85">
        <v>10</v>
      </c>
      <c r="X27" s="85">
        <v>1</v>
      </c>
      <c r="Y27" s="85">
        <v>5</v>
      </c>
      <c r="Z27" s="85">
        <v>0</v>
      </c>
      <c r="AA27" s="85">
        <v>7</v>
      </c>
      <c r="AB27" s="85">
        <v>2</v>
      </c>
      <c r="AC27" s="85">
        <v>11</v>
      </c>
      <c r="AD27" s="85">
        <v>2</v>
      </c>
      <c r="AE27" s="85">
        <v>0</v>
      </c>
      <c r="AF27" s="85">
        <v>3</v>
      </c>
      <c r="AG27" s="85">
        <v>14</v>
      </c>
      <c r="AH27" s="85">
        <v>3</v>
      </c>
      <c r="AI27" s="85">
        <v>1</v>
      </c>
      <c r="AJ27" s="85">
        <v>0</v>
      </c>
      <c r="AK27" s="85">
        <v>8</v>
      </c>
      <c r="AL27" s="85">
        <v>1</v>
      </c>
      <c r="AM27" s="85">
        <v>5</v>
      </c>
      <c r="AN27" s="85">
        <v>3</v>
      </c>
      <c r="AO27" s="708">
        <f t="shared" si="0"/>
        <v>251</v>
      </c>
    </row>
    <row r="28" spans="1:41" x14ac:dyDescent="0.25">
      <c r="A28" s="295" t="s">
        <v>129</v>
      </c>
      <c r="B28" s="448">
        <v>48</v>
      </c>
      <c r="C28" s="448">
        <v>8</v>
      </c>
      <c r="D28" s="448">
        <v>434</v>
      </c>
      <c r="E28" s="448">
        <v>60</v>
      </c>
      <c r="F28" s="452">
        <f t="shared" si="1"/>
        <v>550</v>
      </c>
      <c r="H28" s="296" t="s">
        <v>73</v>
      </c>
      <c r="I28" s="24">
        <v>0</v>
      </c>
      <c r="J28" s="24">
        <v>0</v>
      </c>
      <c r="K28" s="24">
        <v>1</v>
      </c>
      <c r="L28" s="24">
        <v>0</v>
      </c>
      <c r="M28" s="24">
        <v>2</v>
      </c>
      <c r="N28" s="24">
        <v>3</v>
      </c>
      <c r="O28" s="24">
        <v>1</v>
      </c>
      <c r="P28" s="24">
        <v>0</v>
      </c>
      <c r="Q28" s="24">
        <v>0</v>
      </c>
      <c r="R28" s="24">
        <v>4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3</v>
      </c>
      <c r="AB28" s="24">
        <v>0</v>
      </c>
      <c r="AC28" s="24">
        <v>1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1</v>
      </c>
      <c r="AK28" s="24">
        <v>0</v>
      </c>
      <c r="AL28" s="24">
        <v>1</v>
      </c>
      <c r="AM28" s="24">
        <v>1</v>
      </c>
      <c r="AN28" s="24">
        <v>0</v>
      </c>
      <c r="AO28" s="818">
        <f t="shared" si="0"/>
        <v>18</v>
      </c>
    </row>
    <row r="29" spans="1:41" x14ac:dyDescent="0.25">
      <c r="A29" s="296" t="s">
        <v>134</v>
      </c>
      <c r="B29" s="447">
        <v>5</v>
      </c>
      <c r="C29" s="447">
        <v>2</v>
      </c>
      <c r="D29" s="447">
        <v>668</v>
      </c>
      <c r="E29" s="447">
        <v>93</v>
      </c>
      <c r="F29" s="453">
        <f t="shared" si="1"/>
        <v>768</v>
      </c>
      <c r="H29" s="295" t="s">
        <v>33</v>
      </c>
      <c r="I29" s="85">
        <v>274</v>
      </c>
      <c r="J29" s="85">
        <v>143</v>
      </c>
      <c r="K29" s="85">
        <v>138</v>
      </c>
      <c r="L29" s="85">
        <v>6</v>
      </c>
      <c r="M29" s="85">
        <v>292</v>
      </c>
      <c r="N29" s="85">
        <v>225</v>
      </c>
      <c r="O29" s="85">
        <v>87</v>
      </c>
      <c r="P29" s="85">
        <v>22</v>
      </c>
      <c r="Q29" s="85">
        <v>200</v>
      </c>
      <c r="R29" s="85">
        <v>176</v>
      </c>
      <c r="S29" s="85">
        <v>8</v>
      </c>
      <c r="T29" s="85">
        <v>11</v>
      </c>
      <c r="U29" s="85">
        <v>120</v>
      </c>
      <c r="V29" s="85">
        <v>8</v>
      </c>
      <c r="W29" s="85">
        <v>46</v>
      </c>
      <c r="X29" s="85">
        <v>79</v>
      </c>
      <c r="Y29" s="85">
        <v>22</v>
      </c>
      <c r="Z29" s="85">
        <v>4</v>
      </c>
      <c r="AA29" s="85">
        <v>100</v>
      </c>
      <c r="AB29" s="85">
        <v>5</v>
      </c>
      <c r="AC29" s="85">
        <v>51</v>
      </c>
      <c r="AD29" s="85">
        <v>24</v>
      </c>
      <c r="AE29" s="85">
        <v>0</v>
      </c>
      <c r="AF29" s="85">
        <v>8</v>
      </c>
      <c r="AG29" s="85">
        <v>50</v>
      </c>
      <c r="AH29" s="85">
        <v>67</v>
      </c>
      <c r="AI29" s="85">
        <v>78</v>
      </c>
      <c r="AJ29" s="85">
        <v>107</v>
      </c>
      <c r="AK29" s="85">
        <v>67</v>
      </c>
      <c r="AL29" s="85">
        <v>30</v>
      </c>
      <c r="AM29" s="85">
        <v>38</v>
      </c>
      <c r="AN29" s="85">
        <v>16</v>
      </c>
      <c r="AO29" s="708">
        <f t="shared" si="0"/>
        <v>2502</v>
      </c>
    </row>
    <row r="30" spans="1:41" ht="15.75" thickBot="1" x14ac:dyDescent="0.3">
      <c r="A30" s="295" t="s">
        <v>135</v>
      </c>
      <c r="B30" s="448">
        <v>21</v>
      </c>
      <c r="C30" s="448">
        <v>0</v>
      </c>
      <c r="D30" s="448">
        <v>1335</v>
      </c>
      <c r="E30" s="448">
        <v>179</v>
      </c>
      <c r="F30" s="452">
        <f t="shared" si="1"/>
        <v>1535</v>
      </c>
      <c r="H30" s="296" t="s">
        <v>34</v>
      </c>
      <c r="I30" s="24">
        <v>11</v>
      </c>
      <c r="J30" s="24">
        <v>29</v>
      </c>
      <c r="K30" s="24">
        <v>13</v>
      </c>
      <c r="L30" s="24">
        <v>0</v>
      </c>
      <c r="M30" s="24">
        <v>58</v>
      </c>
      <c r="N30" s="24">
        <v>52</v>
      </c>
      <c r="O30" s="24">
        <v>15</v>
      </c>
      <c r="P30" s="24">
        <v>4</v>
      </c>
      <c r="Q30" s="24">
        <v>106</v>
      </c>
      <c r="R30" s="24">
        <v>38</v>
      </c>
      <c r="S30" s="24">
        <v>4</v>
      </c>
      <c r="T30" s="24">
        <v>5</v>
      </c>
      <c r="U30" s="24">
        <v>10</v>
      </c>
      <c r="V30" s="24">
        <v>2</v>
      </c>
      <c r="W30" s="24">
        <v>11</v>
      </c>
      <c r="X30" s="24">
        <v>11</v>
      </c>
      <c r="Y30" s="24">
        <v>7</v>
      </c>
      <c r="Z30" s="24">
        <v>1</v>
      </c>
      <c r="AA30" s="24">
        <v>27</v>
      </c>
      <c r="AB30" s="24">
        <v>1</v>
      </c>
      <c r="AC30" s="24">
        <v>12</v>
      </c>
      <c r="AD30" s="24">
        <v>12</v>
      </c>
      <c r="AE30" s="24">
        <v>0</v>
      </c>
      <c r="AF30" s="24">
        <v>5</v>
      </c>
      <c r="AG30" s="24">
        <v>15</v>
      </c>
      <c r="AH30" s="24">
        <v>14</v>
      </c>
      <c r="AI30" s="24">
        <v>0</v>
      </c>
      <c r="AJ30" s="24">
        <v>1</v>
      </c>
      <c r="AK30" s="24">
        <v>16</v>
      </c>
      <c r="AL30" s="24">
        <v>5</v>
      </c>
      <c r="AM30" s="24">
        <v>9</v>
      </c>
      <c r="AN30" s="24">
        <v>9</v>
      </c>
      <c r="AO30" s="818">
        <f t="shared" si="0"/>
        <v>503</v>
      </c>
    </row>
    <row r="31" spans="1:41" ht="16.5" thickTop="1" thickBot="1" x14ac:dyDescent="0.3">
      <c r="A31" s="296" t="s">
        <v>145</v>
      </c>
      <c r="B31" s="447">
        <v>121</v>
      </c>
      <c r="C31" s="447">
        <v>9</v>
      </c>
      <c r="D31" s="447">
        <v>451</v>
      </c>
      <c r="E31" s="447">
        <v>30</v>
      </c>
      <c r="F31" s="453">
        <f t="shared" si="1"/>
        <v>611</v>
      </c>
      <c r="H31" s="560" t="s">
        <v>11</v>
      </c>
      <c r="I31" s="332">
        <f t="shared" ref="I31:AO31" si="2">SUM(I3:I30)</f>
        <v>1360</v>
      </c>
      <c r="J31" s="332">
        <f t="shared" si="2"/>
        <v>891</v>
      </c>
      <c r="K31" s="332">
        <f t="shared" si="2"/>
        <v>966</v>
      </c>
      <c r="L31" s="332">
        <f t="shared" si="2"/>
        <v>56</v>
      </c>
      <c r="M31" s="332">
        <f t="shared" si="2"/>
        <v>2276</v>
      </c>
      <c r="N31" s="332">
        <f t="shared" si="2"/>
        <v>1618</v>
      </c>
      <c r="O31" s="332">
        <f t="shared" si="2"/>
        <v>1076</v>
      </c>
      <c r="P31" s="332">
        <f t="shared" si="2"/>
        <v>162</v>
      </c>
      <c r="Q31" s="332">
        <f t="shared" si="2"/>
        <v>1727</v>
      </c>
      <c r="R31" s="332">
        <f t="shared" si="2"/>
        <v>1484</v>
      </c>
      <c r="S31" s="332">
        <f t="shared" si="2"/>
        <v>158</v>
      </c>
      <c r="T31" s="332">
        <f t="shared" si="2"/>
        <v>112</v>
      </c>
      <c r="U31" s="332">
        <f t="shared" si="2"/>
        <v>584</v>
      </c>
      <c r="V31" s="332">
        <f t="shared" si="2"/>
        <v>69</v>
      </c>
      <c r="W31" s="332">
        <f t="shared" si="2"/>
        <v>488</v>
      </c>
      <c r="X31" s="332">
        <f t="shared" si="2"/>
        <v>525</v>
      </c>
      <c r="Y31" s="332">
        <f t="shared" si="2"/>
        <v>143</v>
      </c>
      <c r="Z31" s="332">
        <f t="shared" si="2"/>
        <v>38</v>
      </c>
      <c r="AA31" s="332">
        <f t="shared" si="2"/>
        <v>783</v>
      </c>
      <c r="AB31" s="332">
        <f t="shared" si="2"/>
        <v>37</v>
      </c>
      <c r="AC31" s="332">
        <f t="shared" si="2"/>
        <v>476</v>
      </c>
      <c r="AD31" s="332">
        <f t="shared" si="2"/>
        <v>202</v>
      </c>
      <c r="AE31" s="332">
        <f t="shared" si="2"/>
        <v>3</v>
      </c>
      <c r="AF31" s="332">
        <f t="shared" si="2"/>
        <v>102</v>
      </c>
      <c r="AG31" s="332">
        <f t="shared" si="2"/>
        <v>412</v>
      </c>
      <c r="AH31" s="332">
        <f t="shared" si="2"/>
        <v>534</v>
      </c>
      <c r="AI31" s="332">
        <f t="shared" si="2"/>
        <v>748</v>
      </c>
      <c r="AJ31" s="332">
        <f t="shared" si="2"/>
        <v>1517</v>
      </c>
      <c r="AK31" s="332">
        <f t="shared" si="2"/>
        <v>584</v>
      </c>
      <c r="AL31" s="332">
        <f t="shared" si="2"/>
        <v>256</v>
      </c>
      <c r="AM31" s="332">
        <f t="shared" si="2"/>
        <v>354</v>
      </c>
      <c r="AN31" s="332">
        <f t="shared" si="2"/>
        <v>174</v>
      </c>
      <c r="AO31" s="333">
        <f t="shared" si="2"/>
        <v>19915</v>
      </c>
    </row>
    <row r="32" spans="1:41" x14ac:dyDescent="0.25">
      <c r="A32" s="295" t="s">
        <v>150</v>
      </c>
      <c r="B32" s="448">
        <v>28</v>
      </c>
      <c r="C32" s="448">
        <v>0</v>
      </c>
      <c r="D32" s="448">
        <v>227</v>
      </c>
      <c r="E32" s="448">
        <v>2</v>
      </c>
      <c r="F32" s="452">
        <f t="shared" si="1"/>
        <v>257</v>
      </c>
      <c r="H32" s="947" t="s">
        <v>574</v>
      </c>
      <c r="I32" s="947"/>
      <c r="J32" s="947"/>
      <c r="K32" s="947"/>
      <c r="L32" s="947"/>
      <c r="M32" s="947"/>
    </row>
    <row r="33" spans="1:22" x14ac:dyDescent="0.25">
      <c r="A33" s="296" t="s">
        <v>147</v>
      </c>
      <c r="B33" s="447">
        <v>41</v>
      </c>
      <c r="C33" s="447">
        <v>0</v>
      </c>
      <c r="D33" s="447">
        <v>285</v>
      </c>
      <c r="E33" s="447">
        <v>31</v>
      </c>
      <c r="F33" s="453">
        <f t="shared" si="1"/>
        <v>357</v>
      </c>
      <c r="V33" s="431"/>
    </row>
    <row r="34" spans="1:22" ht="15.75" thickBot="1" x14ac:dyDescent="0.3">
      <c r="A34" s="417" t="s">
        <v>137</v>
      </c>
      <c r="B34" s="449">
        <v>5</v>
      </c>
      <c r="C34" s="449">
        <v>0</v>
      </c>
      <c r="D34" s="449">
        <v>168</v>
      </c>
      <c r="E34" s="449">
        <v>3</v>
      </c>
      <c r="F34" s="454">
        <f t="shared" si="1"/>
        <v>176</v>
      </c>
    </row>
    <row r="35" spans="1:22" ht="16.5" thickTop="1" thickBot="1" x14ac:dyDescent="0.3">
      <c r="A35" s="270" t="s">
        <v>11</v>
      </c>
      <c r="B35" s="200">
        <f>SUM(B4:B34)</f>
        <v>1770</v>
      </c>
      <c r="C35" s="200">
        <f t="shared" ref="C35:F35" si="3">SUM(C4:C34)</f>
        <v>184</v>
      </c>
      <c r="D35" s="200">
        <f t="shared" si="3"/>
        <v>16012</v>
      </c>
      <c r="E35" s="200">
        <f t="shared" si="3"/>
        <v>1949</v>
      </c>
      <c r="F35" s="209">
        <f t="shared" si="3"/>
        <v>19915</v>
      </c>
      <c r="H35" s="455"/>
      <c r="I35" s="455"/>
    </row>
    <row r="36" spans="1:22" ht="15" customHeight="1" x14ac:dyDescent="0.25">
      <c r="A36" s="947" t="s">
        <v>574</v>
      </c>
      <c r="B36" s="947"/>
      <c r="C36" s="947"/>
      <c r="D36" s="947"/>
      <c r="E36" s="947"/>
      <c r="F36" s="947"/>
      <c r="G36" s="455"/>
    </row>
    <row r="37" spans="1:22" x14ac:dyDescent="0.25">
      <c r="A37" s="455"/>
    </row>
  </sheetData>
  <mergeCells count="9">
    <mergeCell ref="A36:F36"/>
    <mergeCell ref="X1:AA1"/>
    <mergeCell ref="A1:F1"/>
    <mergeCell ref="H1:V1"/>
    <mergeCell ref="B2:C2"/>
    <mergeCell ref="D2:E2"/>
    <mergeCell ref="H32:M32"/>
    <mergeCell ref="A2:A3"/>
    <mergeCell ref="F2:F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selection activeCell="M24" sqref="M24"/>
    </sheetView>
  </sheetViews>
  <sheetFormatPr defaultRowHeight="15" x14ac:dyDescent="0.25"/>
  <cols>
    <col min="1" max="1" width="19" style="2" bestFit="1" customWidth="1"/>
    <col min="2" max="2" width="11.7109375" style="89" customWidth="1"/>
    <col min="3" max="3" width="3" style="2" customWidth="1"/>
    <col min="4" max="4" width="19" style="361" bestFit="1" customWidth="1"/>
    <col min="5" max="8" width="11.7109375" style="89" customWidth="1"/>
    <col min="9" max="9" width="13.85546875" style="89" bestFit="1" customWidth="1"/>
    <col min="10" max="10" width="3" style="2" customWidth="1"/>
    <col min="11" max="11" width="12.5703125" style="2" customWidth="1"/>
    <col min="12" max="14" width="11.7109375" style="2" customWidth="1"/>
    <col min="15" max="16384" width="9.140625" style="2"/>
  </cols>
  <sheetData>
    <row r="1" spans="1:15" ht="15" customHeight="1" thickBot="1" x14ac:dyDescent="0.3">
      <c r="A1" s="891" t="s">
        <v>389</v>
      </c>
      <c r="B1" s="891"/>
      <c r="D1" s="956" t="s">
        <v>390</v>
      </c>
      <c r="E1" s="956"/>
      <c r="F1" s="956"/>
      <c r="G1" s="956"/>
      <c r="H1" s="956"/>
      <c r="I1" s="956"/>
      <c r="K1" s="891" t="s">
        <v>393</v>
      </c>
      <c r="L1" s="891"/>
      <c r="M1" s="891"/>
      <c r="N1" s="891"/>
    </row>
    <row r="2" spans="1:15" s="22" customFormat="1" ht="15" customHeight="1" x14ac:dyDescent="0.25">
      <c r="A2" s="287"/>
      <c r="B2" s="284" t="s">
        <v>372</v>
      </c>
      <c r="C2" s="33"/>
      <c r="D2" s="471"/>
      <c r="E2" s="398" t="s">
        <v>3</v>
      </c>
      <c r="F2" s="293" t="s">
        <v>10</v>
      </c>
      <c r="G2" s="472" t="s">
        <v>11</v>
      </c>
      <c r="H2" s="394" t="s">
        <v>391</v>
      </c>
      <c r="I2" s="284" t="s">
        <v>392</v>
      </c>
      <c r="K2" s="462"/>
      <c r="L2" s="330" t="s">
        <v>3</v>
      </c>
      <c r="M2" s="329" t="s">
        <v>10</v>
      </c>
      <c r="N2" s="316" t="s">
        <v>11</v>
      </c>
    </row>
    <row r="3" spans="1:15" s="22" customFormat="1" x14ac:dyDescent="0.25">
      <c r="A3" s="473" t="s">
        <v>21</v>
      </c>
      <c r="B3" s="479">
        <v>480.9</v>
      </c>
      <c r="C3" s="28"/>
      <c r="D3" s="473" t="s">
        <v>21</v>
      </c>
      <c r="E3" s="474">
        <v>96.602294455066925</v>
      </c>
      <c r="F3" s="474">
        <v>0</v>
      </c>
      <c r="G3" s="474">
        <v>92.178359096313912</v>
      </c>
      <c r="H3" s="720">
        <f>AVERAGE(G3/B3)</f>
        <v>0.19167885027305867</v>
      </c>
      <c r="I3" s="290">
        <v>931</v>
      </c>
      <c r="K3" s="463" t="s">
        <v>378</v>
      </c>
      <c r="L3" s="458">
        <v>7614</v>
      </c>
      <c r="M3" s="459">
        <v>924</v>
      </c>
      <c r="N3" s="819">
        <f>SUM(L3:M3)</f>
        <v>8538</v>
      </c>
      <c r="O3" s="60"/>
    </row>
    <row r="4" spans="1:15" ht="15.75" thickBot="1" x14ac:dyDescent="0.3">
      <c r="A4" s="475" t="s">
        <v>280</v>
      </c>
      <c r="B4" s="480">
        <v>94.6</v>
      </c>
      <c r="C4" s="28"/>
      <c r="D4" s="475" t="s">
        <v>280</v>
      </c>
      <c r="E4" s="476">
        <v>29.917938931297709</v>
      </c>
      <c r="F4" s="476">
        <v>0</v>
      </c>
      <c r="G4" s="476">
        <v>46.354651162790695</v>
      </c>
      <c r="H4" s="721">
        <f t="shared" ref="H4:H21" si="0">AVERAGE(G4/B4)</f>
        <v>0.49000688332759723</v>
      </c>
      <c r="I4" s="291">
        <v>524</v>
      </c>
      <c r="K4" s="465" t="s">
        <v>379</v>
      </c>
      <c r="L4" s="460">
        <v>9667</v>
      </c>
      <c r="M4" s="461">
        <v>985</v>
      </c>
      <c r="N4" s="466">
        <f>SUM(L4:M4)</f>
        <v>10652</v>
      </c>
    </row>
    <row r="5" spans="1:15" ht="16.5" thickTop="1" thickBot="1" x14ac:dyDescent="0.3">
      <c r="A5" s="473" t="s">
        <v>299</v>
      </c>
      <c r="B5" s="479">
        <v>176.6</v>
      </c>
      <c r="C5" s="28"/>
      <c r="D5" s="473" t="s">
        <v>299</v>
      </c>
      <c r="E5" s="474">
        <v>47.278525868178598</v>
      </c>
      <c r="F5" s="474">
        <v>0</v>
      </c>
      <c r="G5" s="474">
        <v>48.57673267326733</v>
      </c>
      <c r="H5" s="720">
        <f t="shared" si="0"/>
        <v>0.27506643642846734</v>
      </c>
      <c r="I5" s="290">
        <v>1410</v>
      </c>
      <c r="K5" s="270" t="s">
        <v>11</v>
      </c>
      <c r="L5" s="200">
        <f>SUM(L3:L4)</f>
        <v>17281</v>
      </c>
      <c r="M5" s="200">
        <f t="shared" ref="M5:N5" si="1">SUM(M3:M4)</f>
        <v>1909</v>
      </c>
      <c r="N5" s="209">
        <f t="shared" si="1"/>
        <v>19190</v>
      </c>
    </row>
    <row r="6" spans="1:15" x14ac:dyDescent="0.25">
      <c r="A6" s="475" t="s">
        <v>282</v>
      </c>
      <c r="B6" s="480">
        <v>374.1</v>
      </c>
      <c r="C6" s="28"/>
      <c r="D6" s="475" t="s">
        <v>282</v>
      </c>
      <c r="E6" s="476">
        <v>71.22054054054054</v>
      </c>
      <c r="F6" s="476">
        <v>0</v>
      </c>
      <c r="G6" s="476">
        <v>58.29511918274688</v>
      </c>
      <c r="H6" s="721">
        <f t="shared" si="0"/>
        <v>0.15582763748395315</v>
      </c>
      <c r="I6" s="291">
        <v>839</v>
      </c>
      <c r="K6" s="42" t="s">
        <v>578</v>
      </c>
    </row>
    <row r="7" spans="1:15" ht="15.75" thickBot="1" x14ac:dyDescent="0.3">
      <c r="A7" s="473" t="s">
        <v>281</v>
      </c>
      <c r="B7" s="479">
        <v>148.69999999999999</v>
      </c>
      <c r="C7" s="28"/>
      <c r="D7" s="473" t="s">
        <v>281</v>
      </c>
      <c r="E7" s="474">
        <v>53.054237288135596</v>
      </c>
      <c r="F7" s="474">
        <v>0</v>
      </c>
      <c r="G7" s="474">
        <v>42.849315068493148</v>
      </c>
      <c r="H7" s="720">
        <f t="shared" si="0"/>
        <v>0.28815948263949664</v>
      </c>
      <c r="I7" s="290">
        <v>295</v>
      </c>
      <c r="K7" s="891" t="s">
        <v>394</v>
      </c>
      <c r="L7" s="891"/>
      <c r="M7" s="891"/>
      <c r="N7" s="891"/>
    </row>
    <row r="8" spans="1:15" x14ac:dyDescent="0.25">
      <c r="A8" s="475" t="s">
        <v>22</v>
      </c>
      <c r="B8" s="480">
        <v>191.4</v>
      </c>
      <c r="C8" s="28"/>
      <c r="D8" s="475" t="s">
        <v>22</v>
      </c>
      <c r="E8" s="476">
        <v>89.102649006622514</v>
      </c>
      <c r="F8" s="476">
        <v>0</v>
      </c>
      <c r="G8" s="476">
        <v>82.245487364620942</v>
      </c>
      <c r="H8" s="721">
        <f t="shared" si="0"/>
        <v>0.42970474067200071</v>
      </c>
      <c r="I8" s="291">
        <v>291</v>
      </c>
      <c r="K8" s="424"/>
      <c r="L8" s="330" t="s">
        <v>3</v>
      </c>
      <c r="M8" s="329" t="s">
        <v>10</v>
      </c>
      <c r="N8" s="316" t="s">
        <v>11</v>
      </c>
    </row>
    <row r="9" spans="1:15" ht="15.75" thickBot="1" x14ac:dyDescent="0.3">
      <c r="A9" s="473" t="s">
        <v>288</v>
      </c>
      <c r="B9" s="479">
        <v>54.2</v>
      </c>
      <c r="C9" s="28"/>
      <c r="D9" s="473" t="s">
        <v>288</v>
      </c>
      <c r="E9" s="474">
        <v>26.806106870229009</v>
      </c>
      <c r="F9" s="474">
        <v>0</v>
      </c>
      <c r="G9" s="474">
        <v>24.998444790046655</v>
      </c>
      <c r="H9" s="720">
        <f t="shared" si="0"/>
        <v>0.46122591863554713</v>
      </c>
      <c r="I9" s="290">
        <v>655</v>
      </c>
      <c r="K9" s="467" t="s">
        <v>372</v>
      </c>
      <c r="L9" s="468">
        <v>196.76</v>
      </c>
      <c r="M9" s="469">
        <v>109.94</v>
      </c>
      <c r="N9" s="470">
        <v>187.21</v>
      </c>
    </row>
    <row r="10" spans="1:15" x14ac:dyDescent="0.25">
      <c r="A10" s="475" t="s">
        <v>300</v>
      </c>
      <c r="B10" s="480">
        <v>393.1</v>
      </c>
      <c r="C10" s="28"/>
      <c r="D10" s="475" t="s">
        <v>300</v>
      </c>
      <c r="E10" s="476">
        <v>81.42285714285714</v>
      </c>
      <c r="F10" s="476">
        <v>0</v>
      </c>
      <c r="G10" s="476">
        <v>75.760539629005052</v>
      </c>
      <c r="H10" s="721">
        <f t="shared" si="0"/>
        <v>0.19272587033580527</v>
      </c>
      <c r="I10" s="291">
        <v>641</v>
      </c>
      <c r="K10" s="42" t="s">
        <v>578</v>
      </c>
      <c r="L10" s="18"/>
      <c r="M10" s="18"/>
      <c r="N10" s="18"/>
    </row>
    <row r="11" spans="1:15" x14ac:dyDescent="0.25">
      <c r="A11" s="473" t="s">
        <v>301</v>
      </c>
      <c r="B11" s="479">
        <v>299.89999999999998</v>
      </c>
      <c r="C11" s="28"/>
      <c r="D11" s="473" t="s">
        <v>301</v>
      </c>
      <c r="E11" s="474">
        <v>75.983522142121529</v>
      </c>
      <c r="F11" s="474">
        <v>2</v>
      </c>
      <c r="G11" s="474">
        <v>72.737316798196161</v>
      </c>
      <c r="H11" s="720">
        <f t="shared" si="0"/>
        <v>0.24253856885027064</v>
      </c>
      <c r="I11" s="290">
        <v>915</v>
      </c>
    </row>
    <row r="12" spans="1:15" x14ac:dyDescent="0.25">
      <c r="A12" s="475" t="s">
        <v>23</v>
      </c>
      <c r="B12" s="480">
        <v>89.2</v>
      </c>
      <c r="C12" s="28"/>
      <c r="D12" s="475" t="s">
        <v>23</v>
      </c>
      <c r="E12" s="476">
        <v>31.856164383561644</v>
      </c>
      <c r="F12" s="476">
        <v>0</v>
      </c>
      <c r="G12" s="476">
        <v>27.49655172413793</v>
      </c>
      <c r="H12" s="721">
        <f t="shared" si="0"/>
        <v>0.30825730632441622</v>
      </c>
      <c r="I12" s="291">
        <v>146</v>
      </c>
    </row>
    <row r="13" spans="1:15" x14ac:dyDescent="0.25">
      <c r="A13" s="473" t="s">
        <v>290</v>
      </c>
      <c r="B13" s="479">
        <v>84.667489711934152</v>
      </c>
      <c r="C13" s="28"/>
      <c r="D13" s="473" t="s">
        <v>290</v>
      </c>
      <c r="E13" s="474">
        <v>36.785036880927294</v>
      </c>
      <c r="F13" s="474">
        <v>22.890243902439025</v>
      </c>
      <c r="G13" s="474">
        <v>34.318672839506171</v>
      </c>
      <c r="H13" s="720">
        <f t="shared" si="0"/>
        <v>0.40533471532307452</v>
      </c>
      <c r="I13" s="290">
        <v>1113</v>
      </c>
    </row>
    <row r="14" spans="1:15" x14ac:dyDescent="0.25">
      <c r="A14" s="475" t="s">
        <v>289</v>
      </c>
      <c r="B14" s="480">
        <v>202</v>
      </c>
      <c r="C14" s="28"/>
      <c r="D14" s="475" t="s">
        <v>289</v>
      </c>
      <c r="E14" s="476">
        <v>48.326424870466319</v>
      </c>
      <c r="F14" s="476">
        <v>0</v>
      </c>
      <c r="G14" s="476">
        <v>53.64778325123153</v>
      </c>
      <c r="H14" s="721">
        <f t="shared" si="0"/>
        <v>0.26558308540213627</v>
      </c>
      <c r="I14" s="291">
        <v>1735</v>
      </c>
    </row>
    <row r="15" spans="1:15" x14ac:dyDescent="0.25">
      <c r="A15" s="473" t="s">
        <v>26</v>
      </c>
      <c r="B15" s="479">
        <v>96.1</v>
      </c>
      <c r="C15" s="28"/>
      <c r="D15" s="473" t="s">
        <v>26</v>
      </c>
      <c r="E15" s="474">
        <v>37.035123966942152</v>
      </c>
      <c r="F15" s="474">
        <v>0</v>
      </c>
      <c r="G15" s="474">
        <v>37.464052287581701</v>
      </c>
      <c r="H15" s="720">
        <f t="shared" si="0"/>
        <v>0.38984445668659423</v>
      </c>
      <c r="I15" s="290">
        <v>484</v>
      </c>
    </row>
    <row r="16" spans="1:15" x14ac:dyDescent="0.25">
      <c r="A16" s="475" t="s">
        <v>283</v>
      </c>
      <c r="B16" s="480">
        <v>179.8</v>
      </c>
      <c r="C16" s="28"/>
      <c r="D16" s="475" t="s">
        <v>283</v>
      </c>
      <c r="E16" s="476">
        <v>25.181975736568457</v>
      </c>
      <c r="F16" s="476">
        <v>50.5</v>
      </c>
      <c r="G16" s="476">
        <v>22.407608695652176</v>
      </c>
      <c r="H16" s="721">
        <f t="shared" si="0"/>
        <v>0.12462518740629686</v>
      </c>
      <c r="I16" s="291">
        <v>564</v>
      </c>
    </row>
    <row r="17" spans="1:9" x14ac:dyDescent="0.25">
      <c r="A17" s="473" t="s">
        <v>284</v>
      </c>
      <c r="B17" s="479">
        <v>175.4</v>
      </c>
      <c r="C17" s="28"/>
      <c r="D17" s="473" t="s">
        <v>284</v>
      </c>
      <c r="E17" s="474">
        <v>0</v>
      </c>
      <c r="F17" s="474">
        <v>36.355065195586761</v>
      </c>
      <c r="G17" s="474">
        <v>33.757737459978657</v>
      </c>
      <c r="H17" s="720">
        <f t="shared" si="0"/>
        <v>0.1924614450397871</v>
      </c>
      <c r="I17" s="290">
        <v>958</v>
      </c>
    </row>
    <row r="18" spans="1:9" x14ac:dyDescent="0.25">
      <c r="A18" s="475" t="s">
        <v>285</v>
      </c>
      <c r="B18" s="480">
        <v>91.6</v>
      </c>
      <c r="C18" s="28"/>
      <c r="D18" s="475" t="s">
        <v>285</v>
      </c>
      <c r="E18" s="476">
        <v>30.243809523809524</v>
      </c>
      <c r="F18" s="476">
        <v>0</v>
      </c>
      <c r="G18" s="476">
        <v>32.528846153846153</v>
      </c>
      <c r="H18" s="721">
        <f t="shared" si="0"/>
        <v>0.35511840779308029</v>
      </c>
      <c r="I18" s="291">
        <v>525</v>
      </c>
    </row>
    <row r="19" spans="1:9" x14ac:dyDescent="0.25">
      <c r="A19" s="473" t="s">
        <v>28</v>
      </c>
      <c r="B19" s="479">
        <v>276.3</v>
      </c>
      <c r="C19" s="28"/>
      <c r="D19" s="473" t="s">
        <v>28</v>
      </c>
      <c r="E19" s="474">
        <v>66.108789182544555</v>
      </c>
      <c r="F19" s="474">
        <v>0</v>
      </c>
      <c r="G19" s="474">
        <v>71.026332691072582</v>
      </c>
      <c r="H19" s="720">
        <f t="shared" si="0"/>
        <v>0.25706236949356709</v>
      </c>
      <c r="I19" s="290">
        <v>1556</v>
      </c>
    </row>
    <row r="20" spans="1:9" x14ac:dyDescent="0.25">
      <c r="A20" s="475" t="s">
        <v>291</v>
      </c>
      <c r="B20" s="480">
        <v>153.19999999999999</v>
      </c>
      <c r="C20" s="28"/>
      <c r="D20" s="475" t="s">
        <v>291</v>
      </c>
      <c r="E20" s="476">
        <v>91.724279835390945</v>
      </c>
      <c r="F20" s="476">
        <v>76.523809523809518</v>
      </c>
      <c r="G20" s="476">
        <v>90.364820846905531</v>
      </c>
      <c r="H20" s="721">
        <f t="shared" si="0"/>
        <v>0.58984870004507528</v>
      </c>
      <c r="I20" s="291">
        <v>285</v>
      </c>
    </row>
    <row r="21" spans="1:9" x14ac:dyDescent="0.25">
      <c r="A21" s="473" t="s">
        <v>292</v>
      </c>
      <c r="B21" s="479">
        <v>55</v>
      </c>
      <c r="C21" s="28"/>
      <c r="D21" s="473" t="s">
        <v>292</v>
      </c>
      <c r="E21" s="474">
        <v>6.1264367816091951</v>
      </c>
      <c r="F21" s="474">
        <v>2.5744680851063828</v>
      </c>
      <c r="G21" s="474">
        <v>7.8366336633663369</v>
      </c>
      <c r="H21" s="720">
        <f t="shared" si="0"/>
        <v>0.1424842484248425</v>
      </c>
      <c r="I21" s="290">
        <v>221</v>
      </c>
    </row>
    <row r="22" spans="1:9" x14ac:dyDescent="0.25">
      <c r="A22" s="473" t="s">
        <v>29</v>
      </c>
      <c r="B22" s="479">
        <v>75.3</v>
      </c>
      <c r="C22" s="28"/>
      <c r="D22" s="473" t="s">
        <v>29</v>
      </c>
      <c r="E22" s="474">
        <v>3.2222222222222223</v>
      </c>
      <c r="F22" s="474">
        <v>18.095380029806261</v>
      </c>
      <c r="G22" s="474">
        <v>17.00531914893617</v>
      </c>
      <c r="H22" s="720">
        <f t="shared" ref="H22:H28" si="2">AVERAGE(G22/B22)</f>
        <v>0.22583425164589868</v>
      </c>
      <c r="I22" s="290">
        <v>692</v>
      </c>
    </row>
    <row r="23" spans="1:9" x14ac:dyDescent="0.25">
      <c r="A23" s="475" t="s">
        <v>30</v>
      </c>
      <c r="B23" s="480">
        <v>398.6</v>
      </c>
      <c r="C23" s="28"/>
      <c r="D23" s="475" t="s">
        <v>30</v>
      </c>
      <c r="E23" s="476">
        <v>79.423391812865503</v>
      </c>
      <c r="F23" s="476">
        <v>0</v>
      </c>
      <c r="G23" s="476">
        <v>71.671621621621625</v>
      </c>
      <c r="H23" s="721">
        <f t="shared" si="2"/>
        <v>0.17980838339593985</v>
      </c>
      <c r="I23" s="291">
        <v>762</v>
      </c>
    </row>
    <row r="24" spans="1:9" x14ac:dyDescent="0.25">
      <c r="A24" s="473" t="s">
        <v>293</v>
      </c>
      <c r="B24" s="479">
        <v>24.8</v>
      </c>
      <c r="C24" s="28"/>
      <c r="D24" s="473" t="s">
        <v>293</v>
      </c>
      <c r="E24" s="474">
        <v>1.2260869565217392</v>
      </c>
      <c r="F24" s="474">
        <v>1.0714285714285714</v>
      </c>
      <c r="G24" s="474">
        <v>1.2</v>
      </c>
      <c r="H24" s="720">
        <f t="shared" si="2"/>
        <v>4.8387096774193547E-2</v>
      </c>
      <c r="I24" s="290">
        <v>143</v>
      </c>
    </row>
    <row r="25" spans="1:9" x14ac:dyDescent="0.25">
      <c r="A25" s="475" t="s">
        <v>31</v>
      </c>
      <c r="B25" s="480">
        <v>91.8</v>
      </c>
      <c r="C25" s="28"/>
      <c r="D25" s="475" t="s">
        <v>31</v>
      </c>
      <c r="E25" s="476">
        <v>34.186170212765958</v>
      </c>
      <c r="F25" s="476">
        <v>0</v>
      </c>
      <c r="G25" s="476">
        <v>32.4375</v>
      </c>
      <c r="H25" s="721">
        <f t="shared" si="2"/>
        <v>0.3533496732026144</v>
      </c>
      <c r="I25" s="291">
        <v>188</v>
      </c>
    </row>
    <row r="26" spans="1:9" x14ac:dyDescent="0.25">
      <c r="A26" s="473" t="s">
        <v>32</v>
      </c>
      <c r="B26" s="479">
        <v>193.1</v>
      </c>
      <c r="C26" s="28"/>
      <c r="D26" s="473" t="s">
        <v>32</v>
      </c>
      <c r="E26" s="474">
        <v>75.492957746478879</v>
      </c>
      <c r="F26" s="474">
        <v>0</v>
      </c>
      <c r="G26" s="474">
        <v>70.242718446601941</v>
      </c>
      <c r="H26" s="720">
        <f t="shared" si="2"/>
        <v>0.36376343058830629</v>
      </c>
      <c r="I26" s="290">
        <v>198</v>
      </c>
    </row>
    <row r="27" spans="1:9" x14ac:dyDescent="0.25">
      <c r="A27" s="475" t="s">
        <v>286</v>
      </c>
      <c r="B27" s="480">
        <v>89.5</v>
      </c>
      <c r="C27" s="28"/>
      <c r="D27" s="475" t="s">
        <v>286</v>
      </c>
      <c r="E27" s="476">
        <v>28.039840637450201</v>
      </c>
      <c r="F27" s="476">
        <v>0</v>
      </c>
      <c r="G27" s="476">
        <v>26.400793650793652</v>
      </c>
      <c r="H27" s="721">
        <f t="shared" si="2"/>
        <v>0.2949809346457391</v>
      </c>
      <c r="I27" s="291">
        <v>251</v>
      </c>
    </row>
    <row r="28" spans="1:9" x14ac:dyDescent="0.25">
      <c r="A28" s="473" t="s">
        <v>573</v>
      </c>
      <c r="B28" s="479">
        <v>82.7</v>
      </c>
      <c r="C28" s="28"/>
      <c r="D28" s="473" t="s">
        <v>573</v>
      </c>
      <c r="E28" s="474">
        <v>9.19</v>
      </c>
      <c r="F28" s="474">
        <v>4</v>
      </c>
      <c r="G28" s="474">
        <v>8.61</v>
      </c>
      <c r="H28" s="720">
        <f t="shared" si="2"/>
        <v>0.10411124546553809</v>
      </c>
      <c r="I28" s="290">
        <v>18</v>
      </c>
    </row>
    <row r="29" spans="1:9" x14ac:dyDescent="0.25">
      <c r="A29" s="475" t="s">
        <v>33</v>
      </c>
      <c r="B29" s="480">
        <v>288.7</v>
      </c>
      <c r="C29" s="28"/>
      <c r="D29" s="475" t="s">
        <v>33</v>
      </c>
      <c r="E29" s="476">
        <v>65.08792965627498</v>
      </c>
      <c r="F29" s="476">
        <v>0</v>
      </c>
      <c r="G29" s="476">
        <v>61.442735042735045</v>
      </c>
      <c r="H29" s="721">
        <f>AVERAGE(G29/B29)</f>
        <v>0.2128255456970386</v>
      </c>
      <c r="I29" s="291">
        <v>2347</v>
      </c>
    </row>
    <row r="30" spans="1:9" x14ac:dyDescent="0.25">
      <c r="A30" s="473" t="s">
        <v>34</v>
      </c>
      <c r="B30" s="479">
        <v>135.19999999999999</v>
      </c>
      <c r="C30" s="456"/>
      <c r="D30" s="473" t="s">
        <v>34</v>
      </c>
      <c r="E30" s="474">
        <v>39.840954274353876</v>
      </c>
      <c r="F30" s="474">
        <v>0</v>
      </c>
      <c r="G30" s="474">
        <v>36.920634920634917</v>
      </c>
      <c r="H30" s="720">
        <f>AVERAGE(G30/B30)</f>
        <v>0.27308161923546537</v>
      </c>
      <c r="I30" s="290">
        <v>503</v>
      </c>
    </row>
    <row r="31" spans="1:9" ht="15.75" thickBot="1" x14ac:dyDescent="0.3">
      <c r="A31" s="477" t="s">
        <v>11</v>
      </c>
      <c r="B31" s="481">
        <v>219.5</v>
      </c>
      <c r="C31" s="457"/>
      <c r="D31" s="477" t="s">
        <v>11</v>
      </c>
      <c r="E31" s="478">
        <v>57.04</v>
      </c>
      <c r="F31" s="478">
        <v>28.49</v>
      </c>
      <c r="G31" s="478">
        <v>54.24</v>
      </c>
      <c r="H31" s="722">
        <f>AVERAGE(G31/B31)</f>
        <v>0.24710706150341685</v>
      </c>
      <c r="I31" s="272">
        <f>SUM(I3:I30)</f>
        <v>19190</v>
      </c>
    </row>
    <row r="32" spans="1:9" x14ac:dyDescent="0.25">
      <c r="A32" s="42" t="s">
        <v>578</v>
      </c>
    </row>
    <row r="33" spans="1:1" x14ac:dyDescent="0.25">
      <c r="A33" s="59"/>
    </row>
  </sheetData>
  <mergeCells count="4">
    <mergeCell ref="K7:N7"/>
    <mergeCell ref="A1:B1"/>
    <mergeCell ref="K1:N1"/>
    <mergeCell ref="D1:I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39"/>
  <sheetViews>
    <sheetView workbookViewId="0">
      <selection activeCell="B29" sqref="B29"/>
    </sheetView>
  </sheetViews>
  <sheetFormatPr defaultRowHeight="15" x14ac:dyDescent="0.25"/>
  <cols>
    <col min="1" max="6" width="11.7109375" style="2" customWidth="1"/>
    <col min="7" max="7" width="11.7109375" style="361" customWidth="1"/>
    <col min="8" max="13" width="11.7109375" style="2" customWidth="1"/>
    <col min="14" max="14" width="11.7109375" style="361" customWidth="1"/>
    <col min="15" max="15" width="11.7109375" style="369" customWidth="1"/>
    <col min="16" max="16" width="8.85546875" style="2" customWidth="1"/>
    <col min="17" max="20" width="11.7109375" style="2" customWidth="1"/>
    <col min="21" max="21" width="11.7109375" style="361" customWidth="1"/>
    <col min="22" max="27" width="11.7109375" style="2" customWidth="1"/>
    <col min="28" max="28" width="6.7109375" style="2" customWidth="1"/>
    <col min="29" max="16384" width="9.140625" style="2"/>
  </cols>
  <sheetData>
    <row r="1" spans="1:37" ht="21" x14ac:dyDescent="0.35">
      <c r="A1" s="875" t="s">
        <v>529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  <c r="O1" s="875"/>
      <c r="P1" s="875"/>
      <c r="Q1" s="875"/>
      <c r="R1" s="875"/>
      <c r="S1" s="875"/>
      <c r="T1" s="875"/>
      <c r="U1" s="62"/>
      <c r="V1" s="62"/>
      <c r="W1" s="62"/>
      <c r="X1" s="62"/>
    </row>
    <row r="2" spans="1:37" x14ac:dyDescent="0.25">
      <c r="A2" s="961"/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  <c r="T2" s="961"/>
      <c r="U2" s="961"/>
      <c r="V2" s="961"/>
      <c r="W2" s="961"/>
      <c r="X2" s="961"/>
    </row>
    <row r="3" spans="1:37" ht="15.75" thickBot="1" x14ac:dyDescent="0.3">
      <c r="A3" s="960" t="s">
        <v>257</v>
      </c>
      <c r="B3" s="960"/>
      <c r="C3" s="960"/>
      <c r="D3" s="960"/>
      <c r="E3" s="960"/>
      <c r="F3" s="960"/>
      <c r="G3" s="960"/>
      <c r="H3" s="866"/>
      <c r="I3" s="960" t="s">
        <v>258</v>
      </c>
      <c r="J3" s="960"/>
      <c r="K3" s="960"/>
      <c r="L3" s="960"/>
      <c r="M3" s="960"/>
      <c r="N3" s="960"/>
      <c r="O3" s="960"/>
      <c r="P3" s="866"/>
      <c r="Q3" s="960" t="s">
        <v>259</v>
      </c>
      <c r="R3" s="960"/>
      <c r="S3" s="960"/>
      <c r="T3" s="960"/>
      <c r="U3" s="960"/>
      <c r="V3" s="960"/>
      <c r="W3" s="960"/>
    </row>
    <row r="4" spans="1:37" x14ac:dyDescent="0.25">
      <c r="A4" s="273"/>
      <c r="B4" s="262" t="s">
        <v>544</v>
      </c>
      <c r="C4" s="262" t="s">
        <v>155</v>
      </c>
      <c r="D4" s="262" t="s">
        <v>156</v>
      </c>
      <c r="E4" s="262" t="s">
        <v>157</v>
      </c>
      <c r="F4" s="262" t="s">
        <v>158</v>
      </c>
      <c r="G4" s="263" t="s">
        <v>159</v>
      </c>
      <c r="H4" s="357"/>
      <c r="I4" s="273"/>
      <c r="J4" s="262" t="s">
        <v>544</v>
      </c>
      <c r="K4" s="262" t="s">
        <v>155</v>
      </c>
      <c r="L4" s="262" t="s">
        <v>156</v>
      </c>
      <c r="M4" s="262" t="s">
        <v>157</v>
      </c>
      <c r="N4" s="262" t="s">
        <v>158</v>
      </c>
      <c r="O4" s="263" t="s">
        <v>159</v>
      </c>
      <c r="P4" s="357"/>
      <c r="Q4" s="273"/>
      <c r="R4" s="262" t="s">
        <v>544</v>
      </c>
      <c r="S4" s="262" t="s">
        <v>155</v>
      </c>
      <c r="T4" s="262" t="s">
        <v>156</v>
      </c>
      <c r="U4" s="262" t="s">
        <v>157</v>
      </c>
      <c r="V4" s="262" t="s">
        <v>158</v>
      </c>
      <c r="W4" s="263" t="s">
        <v>159</v>
      </c>
      <c r="X4" s="357"/>
    </row>
    <row r="5" spans="1:37" x14ac:dyDescent="0.25">
      <c r="A5" s="274" t="s">
        <v>3</v>
      </c>
      <c r="B5" s="265">
        <v>99</v>
      </c>
      <c r="C5" s="265">
        <v>5468</v>
      </c>
      <c r="D5" s="265">
        <v>6795</v>
      </c>
      <c r="E5" s="265">
        <v>4770</v>
      </c>
      <c r="F5" s="265">
        <v>777</v>
      </c>
      <c r="G5" s="266">
        <v>36</v>
      </c>
      <c r="H5" s="18"/>
      <c r="I5" s="274" t="s">
        <v>3</v>
      </c>
      <c r="J5" s="265">
        <v>71</v>
      </c>
      <c r="K5" s="265">
        <v>2424</v>
      </c>
      <c r="L5" s="265">
        <v>9107</v>
      </c>
      <c r="M5" s="265">
        <v>6162</v>
      </c>
      <c r="N5" s="265">
        <v>180</v>
      </c>
      <c r="O5" s="266">
        <v>1</v>
      </c>
      <c r="P5" s="18"/>
      <c r="Q5" s="274" t="s">
        <v>3</v>
      </c>
      <c r="R5" s="265">
        <v>421</v>
      </c>
      <c r="S5" s="265">
        <v>2912</v>
      </c>
      <c r="T5" s="265">
        <v>1777</v>
      </c>
      <c r="U5" s="265">
        <v>5948</v>
      </c>
      <c r="V5" s="265">
        <v>3603</v>
      </c>
      <c r="W5" s="266">
        <v>3284</v>
      </c>
      <c r="X5" s="18"/>
      <c r="AF5" s="66"/>
      <c r="AG5" s="66"/>
      <c r="AH5" s="66"/>
      <c r="AI5" s="66"/>
      <c r="AJ5" s="66"/>
    </row>
    <row r="6" spans="1:37" x14ac:dyDescent="0.25">
      <c r="A6" s="274"/>
      <c r="B6" s="275">
        <v>0.01</v>
      </c>
      <c r="C6" s="275">
        <v>0.31</v>
      </c>
      <c r="D6" s="275">
        <v>0.38</v>
      </c>
      <c r="E6" s="275">
        <v>0.27</v>
      </c>
      <c r="F6" s="275">
        <v>0.04</v>
      </c>
      <c r="G6" s="276">
        <v>0</v>
      </c>
      <c r="H6" s="73"/>
      <c r="I6" s="274"/>
      <c r="J6" s="275">
        <v>0</v>
      </c>
      <c r="K6" s="275">
        <v>0.14000000000000001</v>
      </c>
      <c r="L6" s="275">
        <v>0.51</v>
      </c>
      <c r="M6" s="275">
        <v>0.34</v>
      </c>
      <c r="N6" s="275">
        <v>9.2382679664475172E-3</v>
      </c>
      <c r="O6" s="276">
        <v>0</v>
      </c>
      <c r="P6" s="73"/>
      <c r="Q6" s="274"/>
      <c r="R6" s="275">
        <v>0.02</v>
      </c>
      <c r="S6" s="275">
        <v>0.17</v>
      </c>
      <c r="T6" s="275">
        <v>0.1</v>
      </c>
      <c r="U6" s="275">
        <v>0.34</v>
      </c>
      <c r="V6" s="275">
        <v>0.21</v>
      </c>
      <c r="W6" s="276">
        <v>0.19</v>
      </c>
      <c r="X6" s="73"/>
      <c r="AF6" s="67"/>
      <c r="AG6" s="67"/>
      <c r="AH6" s="67"/>
      <c r="AI6" s="67"/>
      <c r="AJ6" s="67"/>
    </row>
    <row r="7" spans="1:37" x14ac:dyDescent="0.25">
      <c r="A7" s="277" t="s">
        <v>10</v>
      </c>
      <c r="B7" s="268">
        <v>33</v>
      </c>
      <c r="C7" s="268">
        <v>476</v>
      </c>
      <c r="D7" s="268">
        <v>318</v>
      </c>
      <c r="E7" s="268">
        <v>972</v>
      </c>
      <c r="F7" s="268">
        <v>147</v>
      </c>
      <c r="G7" s="269">
        <v>6</v>
      </c>
      <c r="H7" s="18"/>
      <c r="I7" s="277" t="s">
        <v>10</v>
      </c>
      <c r="J7" s="268">
        <v>28</v>
      </c>
      <c r="K7" s="268">
        <v>76</v>
      </c>
      <c r="L7" s="268">
        <v>334</v>
      </c>
      <c r="M7" s="268">
        <v>1478</v>
      </c>
      <c r="N7" s="268">
        <v>36</v>
      </c>
      <c r="O7" s="269">
        <v>0</v>
      </c>
      <c r="P7" s="18"/>
      <c r="Q7" s="277" t="s">
        <v>10</v>
      </c>
      <c r="R7" s="268">
        <v>43</v>
      </c>
      <c r="S7" s="268">
        <v>255</v>
      </c>
      <c r="T7" s="268">
        <v>130</v>
      </c>
      <c r="U7" s="268">
        <v>482</v>
      </c>
      <c r="V7" s="268">
        <v>549</v>
      </c>
      <c r="W7" s="269">
        <v>493</v>
      </c>
      <c r="X7" s="18"/>
    </row>
    <row r="8" spans="1:37" x14ac:dyDescent="0.25">
      <c r="A8" s="277"/>
      <c r="B8" s="275">
        <v>0.02</v>
      </c>
      <c r="C8" s="275">
        <v>0.25</v>
      </c>
      <c r="D8" s="275">
        <v>0.17</v>
      </c>
      <c r="E8" s="275">
        <v>0.51</v>
      </c>
      <c r="F8" s="275">
        <v>0.08</v>
      </c>
      <c r="G8" s="276">
        <v>3.2608695652173911E-3</v>
      </c>
      <c r="H8" s="73"/>
      <c r="I8" s="277"/>
      <c r="J8" s="275">
        <v>0.01</v>
      </c>
      <c r="K8" s="275">
        <v>0.04</v>
      </c>
      <c r="L8" s="275">
        <v>0.17</v>
      </c>
      <c r="M8" s="275">
        <v>0.77</v>
      </c>
      <c r="N8" s="275">
        <v>0.02</v>
      </c>
      <c r="O8" s="276">
        <v>0</v>
      </c>
      <c r="P8" s="73"/>
      <c r="Q8" s="277"/>
      <c r="R8" s="275">
        <v>0.02</v>
      </c>
      <c r="S8" s="275">
        <v>0.13</v>
      </c>
      <c r="T8" s="275">
        <v>7.0000000000000007E-2</v>
      </c>
      <c r="U8" s="275">
        <v>0.25</v>
      </c>
      <c r="V8" s="275">
        <v>0.28999999999999998</v>
      </c>
      <c r="W8" s="276">
        <v>0.26</v>
      </c>
      <c r="X8" s="73"/>
    </row>
    <row r="9" spans="1:37" x14ac:dyDescent="0.25">
      <c r="A9" s="278" t="s">
        <v>11</v>
      </c>
      <c r="B9" s="210">
        <v>132</v>
      </c>
      <c r="C9" s="210">
        <v>5944</v>
      </c>
      <c r="D9" s="210">
        <v>7113</v>
      </c>
      <c r="E9" s="210">
        <v>5742</v>
      </c>
      <c r="F9" s="210">
        <v>924</v>
      </c>
      <c r="G9" s="279">
        <v>42</v>
      </c>
      <c r="H9" s="18"/>
      <c r="I9" s="278" t="s">
        <v>11</v>
      </c>
      <c r="J9" s="210">
        <v>99</v>
      </c>
      <c r="K9" s="210">
        <v>2500</v>
      </c>
      <c r="L9" s="210">
        <v>9441</v>
      </c>
      <c r="M9" s="210">
        <v>7640</v>
      </c>
      <c r="N9" s="210">
        <v>216</v>
      </c>
      <c r="O9" s="279">
        <v>1</v>
      </c>
      <c r="P9" s="18"/>
      <c r="Q9" s="278" t="s">
        <v>11</v>
      </c>
      <c r="R9" s="210">
        <v>464</v>
      </c>
      <c r="S9" s="210">
        <v>3167</v>
      </c>
      <c r="T9" s="210">
        <v>1907</v>
      </c>
      <c r="U9" s="210">
        <v>6430</v>
      </c>
      <c r="V9" s="210">
        <v>4152</v>
      </c>
      <c r="W9" s="279">
        <v>3777</v>
      </c>
      <c r="X9" s="18"/>
    </row>
    <row r="10" spans="1:37" ht="15.75" thickBot="1" x14ac:dyDescent="0.3">
      <c r="A10" s="280"/>
      <c r="B10" s="281">
        <v>0.01</v>
      </c>
      <c r="C10" s="281">
        <v>0.3</v>
      </c>
      <c r="D10" s="281">
        <v>0.36</v>
      </c>
      <c r="E10" s="281">
        <v>0.28999999999999998</v>
      </c>
      <c r="F10" s="281">
        <v>0.05</v>
      </c>
      <c r="G10" s="282">
        <v>2.3137436372049976E-3</v>
      </c>
      <c r="H10" s="73"/>
      <c r="I10" s="280"/>
      <c r="J10" s="281">
        <v>0</v>
      </c>
      <c r="K10" s="281">
        <v>0.13</v>
      </c>
      <c r="L10" s="281">
        <v>0.48</v>
      </c>
      <c r="M10" s="281">
        <v>0.39</v>
      </c>
      <c r="N10" s="281">
        <v>0.01</v>
      </c>
      <c r="O10" s="282">
        <v>0</v>
      </c>
      <c r="P10" s="73"/>
      <c r="Q10" s="280"/>
      <c r="R10" s="281">
        <v>0.02</v>
      </c>
      <c r="S10" s="281">
        <v>0.16</v>
      </c>
      <c r="T10" s="281">
        <v>0.1</v>
      </c>
      <c r="U10" s="281">
        <v>0.33</v>
      </c>
      <c r="V10" s="281">
        <v>0.21</v>
      </c>
      <c r="W10" s="282">
        <v>0.1871086556169429</v>
      </c>
      <c r="X10" s="73"/>
    </row>
    <row r="11" spans="1:37" x14ac:dyDescent="0.25">
      <c r="A11" s="359"/>
      <c r="B11" s="36"/>
      <c r="C11" s="18"/>
      <c r="D11" s="18"/>
      <c r="E11" s="18"/>
      <c r="F11" s="18"/>
      <c r="G11" s="18"/>
      <c r="H11" s="18"/>
      <c r="I11" s="39"/>
      <c r="J11" s="36"/>
      <c r="K11" s="19"/>
      <c r="L11" s="19"/>
      <c r="M11" s="19"/>
      <c r="N11" s="19"/>
      <c r="O11" s="484"/>
      <c r="W11" s="18"/>
      <c r="X11" s="18"/>
      <c r="Y11" s="18"/>
      <c r="Z11" s="18"/>
      <c r="AA11" s="18"/>
    </row>
    <row r="12" spans="1:37" ht="15.75" thickBot="1" x14ac:dyDescent="0.3">
      <c r="A12" s="960" t="s">
        <v>261</v>
      </c>
      <c r="B12" s="960"/>
      <c r="C12" s="960"/>
      <c r="D12" s="960"/>
      <c r="E12" s="960"/>
      <c r="F12" s="960"/>
      <c r="G12" s="960"/>
      <c r="H12" s="866"/>
      <c r="I12" s="960" t="s">
        <v>262</v>
      </c>
      <c r="J12" s="960"/>
      <c r="K12" s="960"/>
      <c r="L12" s="960"/>
      <c r="M12" s="960"/>
      <c r="N12" s="960"/>
      <c r="O12" s="960"/>
      <c r="P12" s="866"/>
      <c r="Q12" s="960" t="s">
        <v>263</v>
      </c>
      <c r="R12" s="960"/>
      <c r="S12" s="960"/>
      <c r="T12" s="960"/>
      <c r="U12" s="960"/>
      <c r="V12" s="960"/>
      <c r="W12" s="960"/>
    </row>
    <row r="13" spans="1:37" x14ac:dyDescent="0.25">
      <c r="A13" s="273"/>
      <c r="B13" s="262" t="s">
        <v>544</v>
      </c>
      <c r="C13" s="262" t="s">
        <v>155</v>
      </c>
      <c r="D13" s="262" t="s">
        <v>156</v>
      </c>
      <c r="E13" s="262" t="s">
        <v>157</v>
      </c>
      <c r="F13" s="262" t="s">
        <v>158</v>
      </c>
      <c r="G13" s="263" t="s">
        <v>159</v>
      </c>
      <c r="H13" s="357"/>
      <c r="I13" s="273"/>
      <c r="J13" s="262" t="s">
        <v>544</v>
      </c>
      <c r="K13" s="262" t="s">
        <v>155</v>
      </c>
      <c r="L13" s="262" t="s">
        <v>156</v>
      </c>
      <c r="M13" s="262" t="s">
        <v>157</v>
      </c>
      <c r="N13" s="262" t="s">
        <v>158</v>
      </c>
      <c r="O13" s="263" t="s">
        <v>159</v>
      </c>
      <c r="P13" s="357"/>
      <c r="Q13" s="273"/>
      <c r="R13" s="262" t="s">
        <v>544</v>
      </c>
      <c r="S13" s="262" t="s">
        <v>155</v>
      </c>
      <c r="T13" s="262" t="s">
        <v>156</v>
      </c>
      <c r="U13" s="262" t="s">
        <v>157</v>
      </c>
      <c r="V13" s="262" t="s">
        <v>158</v>
      </c>
      <c r="W13" s="263" t="s">
        <v>159</v>
      </c>
      <c r="X13" s="357"/>
      <c r="Z13" s="18"/>
      <c r="AA13" s="18"/>
      <c r="AB13" s="18"/>
      <c r="AC13" s="18"/>
      <c r="AD13" s="18"/>
    </row>
    <row r="14" spans="1:37" x14ac:dyDescent="0.25">
      <c r="A14" s="274" t="s">
        <v>3</v>
      </c>
      <c r="B14" s="265">
        <v>253</v>
      </c>
      <c r="C14" s="265">
        <v>15472</v>
      </c>
      <c r="D14" s="265">
        <v>1495</v>
      </c>
      <c r="E14" s="265">
        <v>673</v>
      </c>
      <c r="F14" s="265">
        <v>32</v>
      </c>
      <c r="G14" s="266">
        <v>20</v>
      </c>
      <c r="H14" s="18"/>
      <c r="I14" s="274" t="s">
        <v>3</v>
      </c>
      <c r="J14" s="265">
        <v>200</v>
      </c>
      <c r="K14" s="265">
        <v>3918</v>
      </c>
      <c r="L14" s="265">
        <v>6029</v>
      </c>
      <c r="M14" s="265">
        <v>2895</v>
      </c>
      <c r="N14" s="265">
        <v>4870</v>
      </c>
      <c r="O14" s="266">
        <v>33</v>
      </c>
      <c r="P14" s="18"/>
      <c r="Q14" s="274" t="s">
        <v>3</v>
      </c>
      <c r="R14" s="265">
        <v>106</v>
      </c>
      <c r="S14" s="265">
        <v>203</v>
      </c>
      <c r="T14" s="265">
        <v>13331</v>
      </c>
      <c r="U14" s="265">
        <v>181</v>
      </c>
      <c r="V14" s="265">
        <v>176</v>
      </c>
      <c r="W14" s="266">
        <v>2418</v>
      </c>
      <c r="X14" s="18"/>
      <c r="Z14" s="42"/>
    </row>
    <row r="15" spans="1:37" x14ac:dyDescent="0.25">
      <c r="A15" s="274"/>
      <c r="B15" s="275">
        <v>0.01</v>
      </c>
      <c r="C15" s="275">
        <v>0.87</v>
      </c>
      <c r="D15" s="275">
        <v>0.08</v>
      </c>
      <c r="E15" s="275">
        <v>0.04</v>
      </c>
      <c r="F15" s="275">
        <v>0</v>
      </c>
      <c r="G15" s="276">
        <v>0</v>
      </c>
      <c r="H15" s="73"/>
      <c r="I15" s="274"/>
      <c r="J15" s="275">
        <v>0.01</v>
      </c>
      <c r="K15" s="275">
        <v>0.22</v>
      </c>
      <c r="L15" s="275">
        <v>0.34</v>
      </c>
      <c r="M15" s="275">
        <v>0.16</v>
      </c>
      <c r="N15" s="275">
        <v>0.27</v>
      </c>
      <c r="O15" s="276">
        <v>0</v>
      </c>
      <c r="P15" s="73"/>
      <c r="Q15" s="274"/>
      <c r="R15" s="275">
        <v>0.01</v>
      </c>
      <c r="S15" s="275">
        <v>0.01</v>
      </c>
      <c r="T15" s="275">
        <v>0.75</v>
      </c>
      <c r="U15" s="275">
        <v>0.01</v>
      </c>
      <c r="V15" s="275">
        <v>0.1</v>
      </c>
      <c r="W15" s="276">
        <v>0.14000000000000001</v>
      </c>
      <c r="X15" s="73"/>
      <c r="Z15" s="18"/>
      <c r="AA15" s="18"/>
      <c r="AB15" s="18"/>
      <c r="AC15" s="18"/>
      <c r="AD15" s="18"/>
    </row>
    <row r="16" spans="1:37" x14ac:dyDescent="0.25">
      <c r="A16" s="277" t="s">
        <v>10</v>
      </c>
      <c r="B16" s="268">
        <v>43</v>
      </c>
      <c r="C16" s="268">
        <v>1678</v>
      </c>
      <c r="D16" s="268">
        <v>156</v>
      </c>
      <c r="E16" s="268">
        <v>72</v>
      </c>
      <c r="F16" s="268">
        <v>3</v>
      </c>
      <c r="G16" s="269">
        <v>0</v>
      </c>
      <c r="H16" s="18"/>
      <c r="I16" s="277" t="s">
        <v>10</v>
      </c>
      <c r="J16" s="268">
        <v>43</v>
      </c>
      <c r="K16" s="268">
        <v>394</v>
      </c>
      <c r="L16" s="268">
        <v>782</v>
      </c>
      <c r="M16" s="268">
        <v>261</v>
      </c>
      <c r="N16" s="268">
        <v>472</v>
      </c>
      <c r="O16" s="269">
        <v>0</v>
      </c>
      <c r="P16" s="18"/>
      <c r="Q16" s="277" t="s">
        <v>10</v>
      </c>
      <c r="R16" s="268">
        <v>30</v>
      </c>
      <c r="S16" s="268">
        <v>18</v>
      </c>
      <c r="T16" s="268">
        <v>1302</v>
      </c>
      <c r="U16" s="268">
        <v>21</v>
      </c>
      <c r="V16" s="268">
        <v>305</v>
      </c>
      <c r="W16" s="269">
        <v>276</v>
      </c>
      <c r="X16" s="18"/>
      <c r="Z16" s="958"/>
      <c r="AA16" s="958"/>
      <c r="AB16" s="958"/>
      <c r="AC16" s="958"/>
      <c r="AG16" s="957"/>
      <c r="AH16" s="958"/>
      <c r="AI16" s="958"/>
      <c r="AJ16" s="958"/>
      <c r="AK16" s="958"/>
    </row>
    <row r="17" spans="1:37" x14ac:dyDescent="0.25">
      <c r="A17" s="277"/>
      <c r="B17" s="275">
        <v>0.02</v>
      </c>
      <c r="C17" s="275">
        <v>0.88</v>
      </c>
      <c r="D17" s="275">
        <v>0.08</v>
      </c>
      <c r="E17" s="275">
        <v>0.04</v>
      </c>
      <c r="F17" s="275">
        <v>0</v>
      </c>
      <c r="G17" s="276">
        <v>0</v>
      </c>
      <c r="H17" s="482"/>
      <c r="I17" s="277"/>
      <c r="J17" s="275">
        <v>0.02</v>
      </c>
      <c r="K17" s="275">
        <v>0.21</v>
      </c>
      <c r="L17" s="275">
        <v>0.41</v>
      </c>
      <c r="M17" s="275">
        <v>0.14000000000000001</v>
      </c>
      <c r="N17" s="275">
        <v>0.25</v>
      </c>
      <c r="O17" s="276" t="s">
        <v>528</v>
      </c>
      <c r="P17" s="483"/>
      <c r="Q17" s="277"/>
      <c r="R17" s="275">
        <v>0.02</v>
      </c>
      <c r="S17" s="275">
        <v>0.01</v>
      </c>
      <c r="T17" s="275">
        <v>0.68</v>
      </c>
      <c r="U17" s="275">
        <v>0.01</v>
      </c>
      <c r="V17" s="275">
        <v>0.16</v>
      </c>
      <c r="W17" s="276">
        <v>0.14000000000000001</v>
      </c>
      <c r="X17" s="73"/>
      <c r="Z17" s="32"/>
      <c r="AA17" s="32"/>
      <c r="AB17" s="32"/>
      <c r="AC17" s="32"/>
      <c r="AG17" s="32"/>
      <c r="AH17" s="32"/>
      <c r="AI17" s="32"/>
      <c r="AJ17" s="32"/>
      <c r="AK17" s="32"/>
    </row>
    <row r="18" spans="1:37" x14ac:dyDescent="0.25">
      <c r="A18" s="278" t="s">
        <v>11</v>
      </c>
      <c r="B18" s="210">
        <v>296</v>
      </c>
      <c r="C18" s="210">
        <v>17150</v>
      </c>
      <c r="D18" s="210">
        <v>1651</v>
      </c>
      <c r="E18" s="210">
        <v>745</v>
      </c>
      <c r="F18" s="210">
        <v>35</v>
      </c>
      <c r="G18" s="279">
        <v>20</v>
      </c>
      <c r="H18" s="18"/>
      <c r="I18" s="278" t="s">
        <v>11</v>
      </c>
      <c r="J18" s="210">
        <v>243</v>
      </c>
      <c r="K18" s="210">
        <v>4312</v>
      </c>
      <c r="L18" s="210">
        <v>6811</v>
      </c>
      <c r="M18" s="210">
        <v>3156</v>
      </c>
      <c r="N18" s="210">
        <v>5342</v>
      </c>
      <c r="O18" s="279">
        <v>33</v>
      </c>
      <c r="P18" s="18"/>
      <c r="Q18" s="278" t="s">
        <v>11</v>
      </c>
      <c r="R18" s="210">
        <v>136</v>
      </c>
      <c r="S18" s="210">
        <v>221</v>
      </c>
      <c r="T18" s="210">
        <v>14633</v>
      </c>
      <c r="U18" s="210">
        <v>202</v>
      </c>
      <c r="V18" s="210">
        <v>2011</v>
      </c>
      <c r="W18" s="279">
        <v>2694</v>
      </c>
      <c r="X18" s="18"/>
      <c r="Y18" s="31"/>
      <c r="Z18" s="19"/>
      <c r="AA18" s="19"/>
      <c r="AB18" s="19"/>
      <c r="AC18" s="19"/>
      <c r="AE18" s="959"/>
      <c r="AF18" s="31"/>
      <c r="AG18" s="19"/>
      <c r="AH18" s="19"/>
      <c r="AI18" s="19"/>
      <c r="AJ18" s="19"/>
      <c r="AK18" s="19"/>
    </row>
    <row r="19" spans="1:37" ht="15.75" thickBot="1" x14ac:dyDescent="0.3">
      <c r="A19" s="280"/>
      <c r="B19" s="281">
        <v>0.01</v>
      </c>
      <c r="C19" s="281">
        <v>0.87</v>
      </c>
      <c r="D19" s="281">
        <v>0.08</v>
      </c>
      <c r="E19" s="281">
        <v>0.04</v>
      </c>
      <c r="F19" s="281">
        <v>0</v>
      </c>
      <c r="G19" s="282">
        <v>0</v>
      </c>
      <c r="H19" s="73"/>
      <c r="I19" s="280"/>
      <c r="J19" s="281">
        <v>0.01</v>
      </c>
      <c r="K19" s="281">
        <v>0.22</v>
      </c>
      <c r="L19" s="281">
        <v>0.35</v>
      </c>
      <c r="M19" s="281">
        <v>0.16</v>
      </c>
      <c r="N19" s="281">
        <v>0.27</v>
      </c>
      <c r="O19" s="282">
        <v>2.978258711406731E-3</v>
      </c>
      <c r="P19" s="73"/>
      <c r="Q19" s="280"/>
      <c r="R19" s="281">
        <v>0.01</v>
      </c>
      <c r="S19" s="281">
        <v>0.01</v>
      </c>
      <c r="T19" s="281">
        <v>0.74</v>
      </c>
      <c r="U19" s="281">
        <v>5.7482656095143711E-3</v>
      </c>
      <c r="V19" s="281">
        <v>0.1</v>
      </c>
      <c r="W19" s="282">
        <v>0.14000000000000001</v>
      </c>
      <c r="X19" s="73"/>
      <c r="Y19" s="31"/>
      <c r="Z19" s="18"/>
      <c r="AA19" s="18"/>
      <c r="AB19" s="18"/>
      <c r="AC19" s="18"/>
      <c r="AE19" s="958"/>
      <c r="AF19" s="31"/>
      <c r="AG19" s="18"/>
      <c r="AH19" s="18"/>
      <c r="AI19" s="18"/>
      <c r="AJ19" s="18"/>
      <c r="AK19" s="18"/>
    </row>
    <row r="20" spans="1:37" s="361" customFormat="1" x14ac:dyDescent="0.25">
      <c r="A20" s="42"/>
      <c r="D20" s="39"/>
      <c r="E20" s="359"/>
      <c r="F20" s="19"/>
      <c r="G20" s="19"/>
      <c r="H20" s="19"/>
      <c r="I20" s="19"/>
      <c r="J20" s="19"/>
      <c r="L20" s="39"/>
      <c r="M20" s="359"/>
      <c r="N20" s="359"/>
      <c r="O20" s="484"/>
      <c r="P20" s="19"/>
      <c r="Q20" s="19"/>
      <c r="T20" s="39"/>
      <c r="U20" s="39"/>
      <c r="V20" s="359"/>
      <c r="W20" s="19"/>
      <c r="X20" s="19"/>
      <c r="Y20" s="19"/>
      <c r="Z20" s="19"/>
      <c r="AB20" s="850"/>
      <c r="AC20" s="359"/>
      <c r="AD20" s="19"/>
      <c r="AE20" s="19"/>
      <c r="AF20" s="19"/>
      <c r="AG20" s="19"/>
      <c r="AH20" s="19"/>
    </row>
    <row r="21" spans="1:37" s="361" customFormat="1" ht="15.75" thickBot="1" x14ac:dyDescent="0.3">
      <c r="A21" s="960" t="s">
        <v>260</v>
      </c>
      <c r="B21" s="960"/>
      <c r="C21" s="960"/>
      <c r="D21" s="960"/>
      <c r="E21" s="960"/>
      <c r="F21" s="960"/>
      <c r="G21" s="960"/>
      <c r="H21" s="19"/>
      <c r="I21" s="19"/>
      <c r="J21" s="19"/>
      <c r="L21" s="39"/>
      <c r="M21" s="359"/>
      <c r="N21" s="359"/>
      <c r="O21" s="484"/>
      <c r="P21" s="19"/>
      <c r="Q21" s="19"/>
      <c r="T21" s="39"/>
      <c r="U21" s="39"/>
      <c r="V21" s="359"/>
      <c r="W21" s="19"/>
      <c r="X21" s="19"/>
      <c r="Y21" s="19"/>
      <c r="Z21" s="19"/>
      <c r="AB21" s="850"/>
      <c r="AC21" s="359"/>
      <c r="AD21" s="19"/>
      <c r="AE21" s="19"/>
      <c r="AF21" s="19"/>
      <c r="AG21" s="19"/>
      <c r="AH21" s="19"/>
    </row>
    <row r="22" spans="1:37" s="361" customFormat="1" x14ac:dyDescent="0.25">
      <c r="A22" s="273"/>
      <c r="B22" s="262" t="s">
        <v>544</v>
      </c>
      <c r="C22" s="262" t="s">
        <v>155</v>
      </c>
      <c r="D22" s="262" t="s">
        <v>156</v>
      </c>
      <c r="E22" s="262" t="s">
        <v>157</v>
      </c>
      <c r="F22" s="262" t="s">
        <v>158</v>
      </c>
      <c r="G22" s="263" t="s">
        <v>159</v>
      </c>
      <c r="H22" s="19"/>
      <c r="I22" s="19"/>
      <c r="J22" s="19"/>
      <c r="K22" s="19"/>
      <c r="M22" s="39"/>
      <c r="N22" s="359"/>
      <c r="O22" s="359"/>
      <c r="P22" s="484"/>
      <c r="Q22" s="19"/>
      <c r="R22" s="19"/>
      <c r="U22" s="39"/>
      <c r="V22" s="39"/>
      <c r="W22" s="359"/>
      <c r="X22" s="19"/>
      <c r="Y22" s="19"/>
      <c r="Z22" s="19"/>
      <c r="AA22" s="19"/>
      <c r="AC22" s="850"/>
      <c r="AD22" s="359"/>
      <c r="AE22" s="19"/>
      <c r="AF22" s="19"/>
      <c r="AG22" s="19"/>
      <c r="AH22" s="19"/>
      <c r="AI22" s="19"/>
    </row>
    <row r="23" spans="1:37" s="361" customFormat="1" x14ac:dyDescent="0.25">
      <c r="A23" s="274" t="s">
        <v>3</v>
      </c>
      <c r="B23" s="265">
        <v>70</v>
      </c>
      <c r="C23" s="265">
        <v>11641</v>
      </c>
      <c r="D23" s="265">
        <v>1096</v>
      </c>
      <c r="E23" s="265">
        <v>306</v>
      </c>
      <c r="F23" s="265">
        <v>151</v>
      </c>
      <c r="G23" s="266">
        <v>4681</v>
      </c>
      <c r="H23" s="19"/>
      <c r="I23" s="19"/>
      <c r="J23" s="19"/>
      <c r="K23" s="19"/>
      <c r="M23" s="39"/>
      <c r="N23" s="359"/>
      <c r="O23" s="359"/>
      <c r="P23" s="484"/>
      <c r="Q23" s="19"/>
      <c r="R23" s="19"/>
      <c r="U23" s="39"/>
      <c r="V23" s="39"/>
      <c r="W23" s="359"/>
      <c r="X23" s="19"/>
      <c r="Y23" s="19"/>
      <c r="Z23" s="19"/>
      <c r="AA23" s="19"/>
      <c r="AC23" s="850"/>
      <c r="AD23" s="359"/>
      <c r="AE23" s="19"/>
      <c r="AF23" s="19"/>
      <c r="AG23" s="19"/>
      <c r="AH23" s="19"/>
      <c r="AI23" s="19"/>
    </row>
    <row r="24" spans="1:37" s="361" customFormat="1" x14ac:dyDescent="0.25">
      <c r="A24" s="274"/>
      <c r="B24" s="275">
        <v>0</v>
      </c>
      <c r="C24" s="275">
        <v>0.65</v>
      </c>
      <c r="D24" s="275">
        <v>0.06</v>
      </c>
      <c r="E24" s="275">
        <v>0.02</v>
      </c>
      <c r="F24" s="275">
        <v>0.01</v>
      </c>
      <c r="G24" s="276">
        <v>0.26</v>
      </c>
      <c r="H24" s="19"/>
      <c r="I24" s="19"/>
      <c r="J24" s="19"/>
      <c r="K24" s="19"/>
      <c r="M24" s="39"/>
      <c r="N24" s="359"/>
      <c r="O24" s="359"/>
      <c r="P24" s="484"/>
      <c r="Q24" s="19"/>
      <c r="R24" s="19"/>
      <c r="U24" s="39"/>
      <c r="V24" s="39"/>
      <c r="W24" s="359"/>
      <c r="X24" s="19"/>
      <c r="Y24" s="19"/>
      <c r="Z24" s="19"/>
      <c r="AA24" s="19"/>
      <c r="AC24" s="850"/>
      <c r="AD24" s="359"/>
      <c r="AE24" s="19"/>
      <c r="AF24" s="19"/>
      <c r="AG24" s="19"/>
      <c r="AH24" s="19"/>
      <c r="AI24" s="19"/>
    </row>
    <row r="25" spans="1:37" s="361" customFormat="1" x14ac:dyDescent="0.25">
      <c r="A25" s="277" t="s">
        <v>10</v>
      </c>
      <c r="B25" s="268">
        <v>28</v>
      </c>
      <c r="C25" s="268">
        <v>1695</v>
      </c>
      <c r="D25" s="268">
        <v>120</v>
      </c>
      <c r="E25" s="268">
        <v>47</v>
      </c>
      <c r="F25" s="268">
        <v>1</v>
      </c>
      <c r="G25" s="269">
        <v>61</v>
      </c>
      <c r="H25" s="19"/>
      <c r="I25" s="19"/>
      <c r="J25" s="19"/>
      <c r="K25" s="19"/>
      <c r="M25" s="39"/>
      <c r="N25" s="359"/>
      <c r="O25" s="359"/>
      <c r="P25" s="484"/>
      <c r="Q25" s="19"/>
      <c r="R25" s="19"/>
      <c r="U25" s="39"/>
      <c r="V25" s="39"/>
      <c r="W25" s="359"/>
      <c r="X25" s="19"/>
      <c r="Y25" s="19"/>
      <c r="Z25" s="19"/>
      <c r="AA25" s="19"/>
      <c r="AC25" s="850"/>
      <c r="AD25" s="359"/>
      <c r="AE25" s="19"/>
      <c r="AF25" s="19"/>
      <c r="AG25" s="19"/>
      <c r="AH25" s="19"/>
      <c r="AI25" s="19"/>
    </row>
    <row r="26" spans="1:37" s="361" customFormat="1" x14ac:dyDescent="0.25">
      <c r="A26" s="277"/>
      <c r="B26" s="275">
        <v>0.01</v>
      </c>
      <c r="C26" s="275">
        <v>0.88</v>
      </c>
      <c r="D26" s="275">
        <v>0.06</v>
      </c>
      <c r="E26" s="275">
        <v>0.02</v>
      </c>
      <c r="F26" s="275">
        <v>0</v>
      </c>
      <c r="G26" s="276">
        <v>0.03</v>
      </c>
      <c r="H26" s="19"/>
      <c r="I26" s="19"/>
      <c r="J26" s="19"/>
      <c r="K26" s="19"/>
      <c r="M26" s="39"/>
      <c r="N26" s="359"/>
      <c r="O26" s="359"/>
      <c r="P26" s="484"/>
      <c r="Q26" s="19"/>
      <c r="R26" s="19"/>
      <c r="U26" s="39"/>
      <c r="V26" s="39"/>
      <c r="W26" s="359"/>
      <c r="X26" s="19"/>
      <c r="Y26" s="19"/>
      <c r="Z26" s="19"/>
      <c r="AA26" s="19"/>
      <c r="AC26" s="850"/>
      <c r="AD26" s="359"/>
      <c r="AE26" s="19"/>
      <c r="AF26" s="19"/>
      <c r="AG26" s="19"/>
      <c r="AH26" s="19"/>
      <c r="AI26" s="19"/>
    </row>
    <row r="27" spans="1:37" s="361" customFormat="1" x14ac:dyDescent="0.25">
      <c r="A27" s="278" t="s">
        <v>11</v>
      </c>
      <c r="B27" s="210">
        <v>98</v>
      </c>
      <c r="C27" s="210">
        <v>13336</v>
      </c>
      <c r="D27" s="210">
        <v>1216</v>
      </c>
      <c r="E27" s="210">
        <v>353</v>
      </c>
      <c r="F27" s="210">
        <v>152</v>
      </c>
      <c r="G27" s="279">
        <v>4742</v>
      </c>
      <c r="H27" s="19"/>
      <c r="I27" s="19"/>
      <c r="J27" s="19"/>
      <c r="K27" s="19"/>
      <c r="M27" s="39"/>
      <c r="N27" s="359"/>
      <c r="O27" s="359"/>
      <c r="P27" s="484"/>
      <c r="Q27" s="19"/>
      <c r="R27" s="19"/>
      <c r="U27" s="39"/>
      <c r="V27" s="39"/>
      <c r="W27" s="359"/>
      <c r="X27" s="19"/>
      <c r="Y27" s="19"/>
      <c r="Z27" s="19"/>
      <c r="AA27" s="19"/>
      <c r="AC27" s="850"/>
      <c r="AD27" s="359"/>
      <c r="AE27" s="19"/>
      <c r="AF27" s="19"/>
      <c r="AG27" s="19"/>
      <c r="AH27" s="19"/>
      <c r="AI27" s="19"/>
    </row>
    <row r="28" spans="1:37" s="361" customFormat="1" ht="15.75" thickBot="1" x14ac:dyDescent="0.3">
      <c r="A28" s="280"/>
      <c r="B28" s="281">
        <v>0</v>
      </c>
      <c r="C28" s="281">
        <v>0.67</v>
      </c>
      <c r="D28" s="281">
        <v>0.06</v>
      </c>
      <c r="E28" s="281">
        <v>0.02</v>
      </c>
      <c r="F28" s="281">
        <v>0.01</v>
      </c>
      <c r="G28" s="282">
        <v>0.24</v>
      </c>
      <c r="H28" s="19"/>
      <c r="I28" s="19"/>
      <c r="J28" s="19"/>
      <c r="K28" s="19"/>
      <c r="M28" s="39"/>
      <c r="N28" s="359"/>
      <c r="O28" s="359"/>
      <c r="P28" s="484"/>
      <c r="Q28" s="19"/>
      <c r="R28" s="19"/>
      <c r="U28" s="39"/>
      <c r="V28" s="39"/>
      <c r="W28" s="359"/>
      <c r="X28" s="19"/>
      <c r="Y28" s="19"/>
      <c r="Z28" s="19"/>
      <c r="AA28" s="19"/>
      <c r="AC28" s="850"/>
      <c r="AD28" s="359"/>
      <c r="AE28" s="19"/>
      <c r="AF28" s="19"/>
      <c r="AG28" s="19"/>
      <c r="AH28" s="19"/>
      <c r="AI28" s="19"/>
    </row>
    <row r="29" spans="1:37" s="361" customFormat="1" x14ac:dyDescent="0.25">
      <c r="A29" s="42" t="s">
        <v>577</v>
      </c>
      <c r="D29" s="39"/>
      <c r="E29" s="359"/>
      <c r="F29" s="19"/>
      <c r="G29" s="19"/>
      <c r="H29" s="19"/>
      <c r="I29" s="19"/>
      <c r="J29" s="19"/>
      <c r="L29" s="39"/>
      <c r="M29" s="359"/>
      <c r="N29" s="359"/>
      <c r="O29" s="484"/>
      <c r="P29" s="19"/>
      <c r="Q29" s="19"/>
      <c r="T29" s="39"/>
      <c r="U29" s="39"/>
      <c r="V29" s="359"/>
      <c r="W29" s="19"/>
      <c r="X29" s="19"/>
      <c r="Y29" s="19"/>
      <c r="Z29" s="19"/>
      <c r="AB29" s="850"/>
      <c r="AC29" s="359"/>
      <c r="AD29" s="19"/>
      <c r="AE29" s="19"/>
      <c r="AF29" s="19"/>
      <c r="AG29" s="19"/>
      <c r="AH29" s="19"/>
    </row>
    <row r="30" spans="1:37" s="361" customFormat="1" x14ac:dyDescent="0.25">
      <c r="A30" s="42"/>
      <c r="D30" s="39"/>
      <c r="E30" s="359"/>
      <c r="F30" s="19"/>
      <c r="G30" s="19"/>
      <c r="H30" s="19"/>
      <c r="I30" s="19"/>
      <c r="J30" s="19"/>
      <c r="L30" s="39"/>
      <c r="M30" s="359"/>
      <c r="N30" s="359"/>
      <c r="O30" s="484"/>
      <c r="P30" s="19"/>
      <c r="Q30" s="19"/>
      <c r="T30" s="39"/>
      <c r="U30" s="39"/>
      <c r="V30" s="359"/>
      <c r="W30" s="19"/>
      <c r="X30" s="19"/>
      <c r="Y30" s="19"/>
      <c r="Z30" s="19"/>
      <c r="AB30" s="850"/>
      <c r="AC30" s="359"/>
      <c r="AD30" s="19"/>
      <c r="AE30" s="19"/>
      <c r="AF30" s="19"/>
      <c r="AG30" s="19"/>
      <c r="AH30" s="19"/>
    </row>
    <row r="31" spans="1:37" ht="15.75" thickBot="1" x14ac:dyDescent="0.3">
      <c r="A31" s="939" t="s">
        <v>452</v>
      </c>
      <c r="B31" s="939"/>
      <c r="C31" s="939"/>
      <c r="D31" s="939"/>
      <c r="E31" s="939"/>
      <c r="F31" s="939"/>
      <c r="G31" s="939"/>
      <c r="H31" s="939"/>
      <c r="I31" s="939"/>
      <c r="J31" s="939"/>
      <c r="K31" s="939"/>
      <c r="L31" s="939"/>
      <c r="M31" s="62"/>
      <c r="N31" s="356"/>
      <c r="O31" s="485"/>
      <c r="P31" s="62"/>
      <c r="Q31" s="23"/>
      <c r="R31" s="23"/>
      <c r="S31" s="23"/>
      <c r="T31" s="23"/>
      <c r="U31" s="23"/>
      <c r="V31" s="38"/>
      <c r="W31" s="18"/>
      <c r="X31" s="18"/>
      <c r="Y31" s="18"/>
      <c r="Z31" s="18"/>
      <c r="AB31" s="849"/>
      <c r="AC31" s="31"/>
      <c r="AD31" s="18"/>
      <c r="AE31" s="18"/>
      <c r="AF31" s="18"/>
      <c r="AG31" s="18"/>
      <c r="AH31" s="18"/>
    </row>
    <row r="32" spans="1:37" s="361" customFormat="1" x14ac:dyDescent="0.25">
      <c r="A32" s="867"/>
      <c r="B32" s="262" t="s">
        <v>544</v>
      </c>
      <c r="C32" s="868" t="s">
        <v>162</v>
      </c>
      <c r="D32" s="868" t="s">
        <v>163</v>
      </c>
      <c r="E32" s="868" t="s">
        <v>164</v>
      </c>
      <c r="F32" s="868" t="s">
        <v>165</v>
      </c>
      <c r="G32" s="868" t="s">
        <v>166</v>
      </c>
      <c r="H32" s="868" t="s">
        <v>167</v>
      </c>
      <c r="I32" s="868" t="s">
        <v>168</v>
      </c>
      <c r="J32" s="868" t="s">
        <v>169</v>
      </c>
      <c r="K32" s="868" t="s">
        <v>170</v>
      </c>
      <c r="L32" s="868" t="s">
        <v>171</v>
      </c>
      <c r="M32" s="869" t="s">
        <v>172</v>
      </c>
      <c r="N32" s="356"/>
      <c r="O32" s="356"/>
      <c r="P32" s="485"/>
      <c r="Q32" s="62"/>
      <c r="R32" s="23"/>
      <c r="S32" s="23"/>
      <c r="T32" s="23"/>
      <c r="U32" s="23"/>
      <c r="V32" s="23"/>
      <c r="W32" s="360"/>
      <c r="X32" s="18"/>
      <c r="Y32" s="18"/>
      <c r="Z32" s="18"/>
      <c r="AA32" s="18"/>
      <c r="AC32" s="358"/>
      <c r="AD32" s="359"/>
      <c r="AE32" s="18"/>
      <c r="AF32" s="18"/>
      <c r="AG32" s="18"/>
      <c r="AH32" s="18"/>
      <c r="AI32" s="18"/>
    </row>
    <row r="33" spans="1:17" s="20" customFormat="1" x14ac:dyDescent="0.25">
      <c r="A33" s="486" t="s">
        <v>3</v>
      </c>
      <c r="B33" s="265">
        <v>834</v>
      </c>
      <c r="C33" s="496">
        <v>17</v>
      </c>
      <c r="D33" s="496">
        <v>182</v>
      </c>
      <c r="E33" s="496">
        <v>634</v>
      </c>
      <c r="F33" s="496">
        <v>1327</v>
      </c>
      <c r="G33" s="496">
        <v>2325</v>
      </c>
      <c r="H33" s="496">
        <v>3344</v>
      </c>
      <c r="I33" s="496">
        <v>4024</v>
      </c>
      <c r="J33" s="496">
        <v>3463</v>
      </c>
      <c r="K33" s="496">
        <v>1525</v>
      </c>
      <c r="L33" s="496">
        <v>196</v>
      </c>
      <c r="M33" s="497">
        <v>4</v>
      </c>
      <c r="N33" s="498"/>
      <c r="O33" s="24"/>
      <c r="P33" s="370"/>
      <c r="Q33" s="18"/>
    </row>
    <row r="34" spans="1:17" x14ac:dyDescent="0.25">
      <c r="A34" s="486"/>
      <c r="B34" s="275">
        <v>0.05</v>
      </c>
      <c r="C34" s="492">
        <v>0</v>
      </c>
      <c r="D34" s="492">
        <v>0.01</v>
      </c>
      <c r="E34" s="492">
        <v>0.04</v>
      </c>
      <c r="F34" s="492">
        <v>7.0000000000000007E-2</v>
      </c>
      <c r="G34" s="492">
        <v>0.13</v>
      </c>
      <c r="H34" s="492">
        <v>0.19</v>
      </c>
      <c r="I34" s="492">
        <v>0.23</v>
      </c>
      <c r="J34" s="492">
        <v>0.19</v>
      </c>
      <c r="K34" s="492">
        <v>0.09</v>
      </c>
      <c r="L34" s="492">
        <v>0.01</v>
      </c>
      <c r="M34" s="493">
        <v>0</v>
      </c>
      <c r="N34" s="18"/>
      <c r="O34" s="19"/>
      <c r="P34" s="484"/>
      <c r="Q34" s="19"/>
    </row>
    <row r="35" spans="1:17" s="20" customFormat="1" x14ac:dyDescent="0.25">
      <c r="A35" s="487" t="s">
        <v>10</v>
      </c>
      <c r="B35" s="268">
        <v>20</v>
      </c>
      <c r="C35" s="488">
        <v>3</v>
      </c>
      <c r="D35" s="499">
        <v>18</v>
      </c>
      <c r="E35" s="499">
        <v>65</v>
      </c>
      <c r="F35" s="499">
        <v>98</v>
      </c>
      <c r="G35" s="499">
        <v>169</v>
      </c>
      <c r="H35" s="499">
        <v>288</v>
      </c>
      <c r="I35" s="499">
        <v>452</v>
      </c>
      <c r="J35" s="499">
        <v>586</v>
      </c>
      <c r="K35" s="499">
        <v>206</v>
      </c>
      <c r="L35" s="499">
        <v>18</v>
      </c>
      <c r="M35" s="489">
        <v>1</v>
      </c>
      <c r="N35" s="18"/>
      <c r="O35" s="18"/>
      <c r="P35" s="370"/>
      <c r="Q35" s="18"/>
    </row>
    <row r="36" spans="1:17" x14ac:dyDescent="0.25">
      <c r="A36" s="487"/>
      <c r="B36" s="275">
        <v>0.01</v>
      </c>
      <c r="C36" s="492">
        <v>0</v>
      </c>
      <c r="D36" s="492">
        <v>0.01</v>
      </c>
      <c r="E36" s="492">
        <v>0.03</v>
      </c>
      <c r="F36" s="492">
        <v>0.05</v>
      </c>
      <c r="G36" s="492">
        <v>0.09</v>
      </c>
      <c r="H36" s="492">
        <v>0.15</v>
      </c>
      <c r="I36" s="492">
        <v>0.23</v>
      </c>
      <c r="J36" s="492">
        <v>0.3</v>
      </c>
      <c r="K36" s="492">
        <v>0.11</v>
      </c>
      <c r="L36" s="492">
        <v>0.01</v>
      </c>
      <c r="M36" s="493">
        <v>0</v>
      </c>
      <c r="N36" s="18"/>
      <c r="O36" s="19"/>
      <c r="P36" s="484"/>
      <c r="Q36" s="19"/>
    </row>
    <row r="37" spans="1:17" s="20" customFormat="1" x14ac:dyDescent="0.25">
      <c r="A37" s="490" t="s">
        <v>11</v>
      </c>
      <c r="B37" s="210">
        <v>854</v>
      </c>
      <c r="C37" s="500">
        <v>20</v>
      </c>
      <c r="D37" s="500">
        <v>200</v>
      </c>
      <c r="E37" s="500">
        <v>699</v>
      </c>
      <c r="F37" s="500">
        <v>1425</v>
      </c>
      <c r="G37" s="500">
        <v>2494</v>
      </c>
      <c r="H37" s="500">
        <v>3632</v>
      </c>
      <c r="I37" s="500">
        <v>4476</v>
      </c>
      <c r="J37" s="500">
        <v>4049</v>
      </c>
      <c r="K37" s="500">
        <v>1731</v>
      </c>
      <c r="L37" s="500">
        <v>214</v>
      </c>
      <c r="M37" s="501">
        <v>5</v>
      </c>
      <c r="N37" s="498"/>
      <c r="O37" s="18"/>
      <c r="P37" s="370"/>
      <c r="Q37" s="18"/>
    </row>
    <row r="38" spans="1:17" ht="15.75" thickBot="1" x14ac:dyDescent="0.3">
      <c r="A38" s="491"/>
      <c r="B38" s="281">
        <v>0.04</v>
      </c>
      <c r="C38" s="494">
        <v>7.5757575757575758E-4</v>
      </c>
      <c r="D38" s="494">
        <v>9.6464646464646461E-3</v>
      </c>
      <c r="E38" s="494">
        <v>0.04</v>
      </c>
      <c r="F38" s="494">
        <v>7.0000000000000007E-2</v>
      </c>
      <c r="G38" s="494">
        <v>0.13</v>
      </c>
      <c r="H38" s="494">
        <v>0.18</v>
      </c>
      <c r="I38" s="494">
        <v>0.2</v>
      </c>
      <c r="J38" s="494">
        <v>0.2</v>
      </c>
      <c r="K38" s="494">
        <v>0.09</v>
      </c>
      <c r="L38" s="494">
        <v>0.01</v>
      </c>
      <c r="M38" s="495">
        <v>3.0303030303030303E-4</v>
      </c>
      <c r="N38" s="18"/>
      <c r="O38" s="2"/>
      <c r="P38" s="369"/>
    </row>
    <row r="39" spans="1:17" x14ac:dyDescent="0.25">
      <c r="A39" s="42" t="s">
        <v>577</v>
      </c>
      <c r="H39" s="51"/>
      <c r="I39" s="51"/>
      <c r="J39" s="51"/>
      <c r="K39" s="51"/>
      <c r="L39" s="51"/>
      <c r="M39" s="51"/>
      <c r="N39" s="51"/>
    </row>
  </sheetData>
  <mergeCells count="13">
    <mergeCell ref="A1:T1"/>
    <mergeCell ref="A2:X2"/>
    <mergeCell ref="A3:G3"/>
    <mergeCell ref="A12:G12"/>
    <mergeCell ref="I3:O3"/>
    <mergeCell ref="I12:O12"/>
    <mergeCell ref="Q3:W3"/>
    <mergeCell ref="Q12:W12"/>
    <mergeCell ref="AG16:AK16"/>
    <mergeCell ref="AE18:AE19"/>
    <mergeCell ref="Z16:AC16"/>
    <mergeCell ref="A31:L31"/>
    <mergeCell ref="A21:G21"/>
  </mergeCells>
  <pageMargins left="0.7" right="0.7" top="0.75" bottom="0.75" header="0.3" footer="0.3"/>
  <pageSetup orientation="portrait" r:id="rId1"/>
  <ignoredErrors>
    <ignoredError sqref="C4:G4 K4:O4 S4:W4 C13:G13 K13:O13 S13:W1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1"/>
  <sheetViews>
    <sheetView workbookViewId="0">
      <selection activeCell="N23" sqref="N23"/>
    </sheetView>
  </sheetViews>
  <sheetFormatPr defaultRowHeight="15.75" customHeight="1" x14ac:dyDescent="0.25"/>
  <cols>
    <col min="1" max="1" width="37.140625" style="524" bestFit="1" customWidth="1"/>
    <col min="2" max="2" width="13.42578125" bestFit="1" customWidth="1"/>
    <col min="3" max="4" width="9.140625" style="75"/>
    <col min="9" max="11" width="9.140625" style="75"/>
    <col min="13" max="13" width="23.7109375" bestFit="1" customWidth="1"/>
    <col min="14" max="14" width="34.28515625" bestFit="1" customWidth="1"/>
  </cols>
  <sheetData>
    <row r="1" spans="1:17" ht="15.75" customHeight="1" x14ac:dyDescent="0.35">
      <c r="A1" s="872" t="s">
        <v>563</v>
      </c>
      <c r="B1" s="872"/>
      <c r="C1" s="872"/>
      <c r="D1" s="872"/>
      <c r="E1" s="872"/>
      <c r="F1" s="872"/>
      <c r="G1" s="872"/>
      <c r="H1" s="872"/>
      <c r="I1" s="872"/>
      <c r="J1"/>
    </row>
    <row r="2" spans="1:17" s="75" customFormat="1" ht="15.75" customHeight="1" thickBot="1" x14ac:dyDescent="0.3">
      <c r="A2" s="966" t="s">
        <v>530</v>
      </c>
      <c r="B2" s="966"/>
      <c r="C2" s="966"/>
      <c r="D2" s="966"/>
      <c r="E2" s="966"/>
      <c r="F2" s="966"/>
      <c r="G2" s="966"/>
      <c r="H2" s="966"/>
      <c r="I2" s="966"/>
    </row>
    <row r="3" spans="1:17" ht="15.75" customHeight="1" x14ac:dyDescent="0.25">
      <c r="A3" s="519"/>
      <c r="B3" s="514" t="s">
        <v>46</v>
      </c>
      <c r="C3" s="515">
        <v>2009</v>
      </c>
      <c r="D3" s="515">
        <v>2010</v>
      </c>
      <c r="E3" s="515">
        <v>2011</v>
      </c>
      <c r="F3" s="515">
        <v>2012</v>
      </c>
      <c r="G3" s="515">
        <v>2013</v>
      </c>
      <c r="H3" s="515">
        <v>2014</v>
      </c>
      <c r="I3" s="515">
        <v>2015</v>
      </c>
      <c r="J3" s="516">
        <v>2016</v>
      </c>
      <c r="K3" s="516">
        <v>2017</v>
      </c>
    </row>
    <row r="4" spans="1:17" ht="15.75" customHeight="1" x14ac:dyDescent="0.25">
      <c r="A4" s="520" t="s">
        <v>83</v>
      </c>
      <c r="B4" s="507" t="s">
        <v>48</v>
      </c>
      <c r="C4" s="508">
        <v>0</v>
      </c>
      <c r="D4" s="508">
        <v>0</v>
      </c>
      <c r="E4" s="508">
        <v>0</v>
      </c>
      <c r="F4" s="508">
        <v>0</v>
      </c>
      <c r="G4" s="508">
        <v>0</v>
      </c>
      <c r="H4" s="508">
        <v>0</v>
      </c>
      <c r="I4" s="508">
        <v>0</v>
      </c>
      <c r="J4" s="510">
        <v>0</v>
      </c>
      <c r="K4" s="510">
        <v>0</v>
      </c>
      <c r="M4" s="68"/>
      <c r="N4" s="15"/>
      <c r="O4" s="69"/>
      <c r="P4" s="13"/>
    </row>
    <row r="5" spans="1:17" ht="15.75" customHeight="1" x14ac:dyDescent="0.25">
      <c r="A5" s="521" t="s">
        <v>49</v>
      </c>
      <c r="B5" s="502" t="s">
        <v>50</v>
      </c>
      <c r="C5" s="503">
        <v>0</v>
      </c>
      <c r="D5" s="503">
        <v>0</v>
      </c>
      <c r="E5" s="503">
        <v>0</v>
      </c>
      <c r="F5" s="503">
        <v>0</v>
      </c>
      <c r="G5" s="503">
        <v>0</v>
      </c>
      <c r="H5" s="503">
        <v>0</v>
      </c>
      <c r="I5" s="503">
        <v>0</v>
      </c>
      <c r="J5" s="517">
        <v>0</v>
      </c>
      <c r="K5" s="517">
        <v>0</v>
      </c>
      <c r="M5" s="68"/>
      <c r="N5" s="15"/>
      <c r="O5" s="69"/>
      <c r="P5" s="13"/>
    </row>
    <row r="6" spans="1:17" ht="15.75" customHeight="1" x14ac:dyDescent="0.25">
      <c r="A6" s="520" t="s">
        <v>51</v>
      </c>
      <c r="B6" s="507" t="s">
        <v>48</v>
      </c>
      <c r="C6" s="508">
        <v>0</v>
      </c>
      <c r="D6" s="508">
        <v>0</v>
      </c>
      <c r="E6" s="508">
        <v>0</v>
      </c>
      <c r="F6" s="508">
        <v>0</v>
      </c>
      <c r="G6" s="508">
        <v>0</v>
      </c>
      <c r="H6" s="508">
        <v>0</v>
      </c>
      <c r="I6" s="508">
        <v>0</v>
      </c>
      <c r="J6" s="510">
        <v>0</v>
      </c>
      <c r="K6" s="510">
        <v>0</v>
      </c>
      <c r="M6" s="68"/>
      <c r="N6" s="15"/>
      <c r="O6" s="69"/>
      <c r="P6" s="13"/>
      <c r="Q6" s="13"/>
    </row>
    <row r="7" spans="1:17" ht="15.75" customHeight="1" x14ac:dyDescent="0.25">
      <c r="A7" s="521" t="s">
        <v>547</v>
      </c>
      <c r="B7" s="502" t="s">
        <v>96</v>
      </c>
      <c r="C7" s="503">
        <v>0</v>
      </c>
      <c r="D7" s="503">
        <v>0</v>
      </c>
      <c r="E7" s="503">
        <v>0</v>
      </c>
      <c r="F7" s="503">
        <v>0</v>
      </c>
      <c r="G7" s="503">
        <v>0</v>
      </c>
      <c r="H7" s="503">
        <v>0</v>
      </c>
      <c r="I7" s="503">
        <v>0</v>
      </c>
      <c r="J7" s="517">
        <v>0</v>
      </c>
      <c r="K7" s="517">
        <v>0</v>
      </c>
      <c r="M7" s="68"/>
      <c r="N7" s="15"/>
      <c r="O7" s="69"/>
      <c r="P7" s="13"/>
      <c r="Q7" s="13"/>
    </row>
    <row r="8" spans="1:17" ht="15.75" customHeight="1" x14ac:dyDescent="0.25">
      <c r="A8" s="520" t="s">
        <v>53</v>
      </c>
      <c r="B8" s="507" t="s">
        <v>58</v>
      </c>
      <c r="C8" s="508">
        <v>0</v>
      </c>
      <c r="D8" s="508">
        <v>0</v>
      </c>
      <c r="E8" s="508">
        <v>0</v>
      </c>
      <c r="F8" s="508">
        <v>0</v>
      </c>
      <c r="G8" s="508">
        <v>0</v>
      </c>
      <c r="H8" s="508">
        <v>0</v>
      </c>
      <c r="I8" s="508">
        <v>0</v>
      </c>
      <c r="J8" s="510">
        <v>0</v>
      </c>
      <c r="K8" s="510">
        <v>0</v>
      </c>
      <c r="M8" s="68"/>
      <c r="N8" s="15"/>
      <c r="O8" s="69"/>
      <c r="P8" s="13"/>
      <c r="Q8" s="13"/>
    </row>
    <row r="9" spans="1:17" ht="15.75" customHeight="1" x14ac:dyDescent="0.25">
      <c r="A9" s="521" t="s">
        <v>57</v>
      </c>
      <c r="B9" s="502" t="s">
        <v>56</v>
      </c>
      <c r="C9" s="504">
        <v>1</v>
      </c>
      <c r="D9" s="504">
        <v>0</v>
      </c>
      <c r="E9" s="504">
        <v>0</v>
      </c>
      <c r="F9" s="504">
        <v>0</v>
      </c>
      <c r="G9" s="504">
        <v>1</v>
      </c>
      <c r="H9" s="504">
        <v>0</v>
      </c>
      <c r="I9" s="504">
        <v>2</v>
      </c>
      <c r="J9" s="509">
        <v>1</v>
      </c>
      <c r="K9" s="509">
        <v>1</v>
      </c>
      <c r="M9" s="68"/>
      <c r="N9" s="15"/>
      <c r="O9" s="69"/>
      <c r="P9" s="14"/>
      <c r="Q9" s="13"/>
    </row>
    <row r="10" spans="1:17" ht="15.75" customHeight="1" x14ac:dyDescent="0.25">
      <c r="A10" s="520" t="s">
        <v>24</v>
      </c>
      <c r="B10" s="507" t="s">
        <v>58</v>
      </c>
      <c r="C10" s="508">
        <v>0</v>
      </c>
      <c r="D10" s="508">
        <v>0</v>
      </c>
      <c r="E10" s="508">
        <v>0</v>
      </c>
      <c r="F10" s="508">
        <v>0</v>
      </c>
      <c r="G10" s="508">
        <v>0</v>
      </c>
      <c r="H10" s="508">
        <v>0</v>
      </c>
      <c r="I10" s="508">
        <v>0</v>
      </c>
      <c r="J10" s="510">
        <v>0</v>
      </c>
      <c r="K10" s="510">
        <v>0</v>
      </c>
      <c r="M10" s="68"/>
      <c r="N10" s="16"/>
      <c r="O10" s="69"/>
      <c r="P10" s="13"/>
      <c r="Q10" s="13"/>
    </row>
    <row r="11" spans="1:17" ht="15.75" customHeight="1" x14ac:dyDescent="0.25">
      <c r="A11" s="521" t="s">
        <v>85</v>
      </c>
      <c r="B11" s="502" t="s">
        <v>48</v>
      </c>
      <c r="C11" s="503">
        <v>0</v>
      </c>
      <c r="D11" s="503">
        <v>0</v>
      </c>
      <c r="E11" s="503">
        <v>0</v>
      </c>
      <c r="F11" s="503">
        <v>0</v>
      </c>
      <c r="G11" s="503">
        <v>0</v>
      </c>
      <c r="H11" s="503">
        <v>0</v>
      </c>
      <c r="I11" s="503">
        <v>0</v>
      </c>
      <c r="J11" s="517">
        <v>0</v>
      </c>
      <c r="K11" s="517">
        <v>0</v>
      </c>
      <c r="M11" s="68"/>
      <c r="N11" s="15"/>
      <c r="O11" s="69"/>
      <c r="P11" s="13"/>
      <c r="Q11" s="14"/>
    </row>
    <row r="12" spans="1:17" ht="15.75" customHeight="1" x14ac:dyDescent="0.25">
      <c r="A12" s="520" t="s">
        <v>61</v>
      </c>
      <c r="B12" s="507" t="s">
        <v>56</v>
      </c>
      <c r="C12" s="508">
        <v>0</v>
      </c>
      <c r="D12" s="508">
        <v>0</v>
      </c>
      <c r="E12" s="508">
        <v>0</v>
      </c>
      <c r="F12" s="508">
        <v>1</v>
      </c>
      <c r="G12" s="508">
        <v>0</v>
      </c>
      <c r="H12" s="508">
        <v>0</v>
      </c>
      <c r="I12" s="508">
        <v>0</v>
      </c>
      <c r="J12" s="510">
        <v>0</v>
      </c>
      <c r="K12" s="510">
        <v>0</v>
      </c>
      <c r="M12" s="68"/>
      <c r="N12" s="15"/>
      <c r="O12" s="69"/>
      <c r="P12" s="13"/>
      <c r="Q12" s="13"/>
    </row>
    <row r="13" spans="1:17" ht="15.75" customHeight="1" x14ac:dyDescent="0.25">
      <c r="A13" s="521" t="s">
        <v>87</v>
      </c>
      <c r="B13" s="502" t="s">
        <v>58</v>
      </c>
      <c r="C13" s="503">
        <v>0</v>
      </c>
      <c r="D13" s="503">
        <v>0</v>
      </c>
      <c r="E13" s="503">
        <v>0</v>
      </c>
      <c r="F13" s="503">
        <v>0</v>
      </c>
      <c r="G13" s="503">
        <v>0</v>
      </c>
      <c r="H13" s="503">
        <v>0</v>
      </c>
      <c r="I13" s="503">
        <v>0</v>
      </c>
      <c r="J13" s="517">
        <v>0</v>
      </c>
      <c r="K13" s="517">
        <v>0</v>
      </c>
      <c r="M13" s="68"/>
      <c r="N13" s="15"/>
      <c r="O13" s="69"/>
      <c r="P13" s="13"/>
      <c r="Q13" s="17"/>
    </row>
    <row r="14" spans="1:17" ht="15.75" customHeight="1" x14ac:dyDescent="0.25">
      <c r="A14" s="520" t="s">
        <v>88</v>
      </c>
      <c r="B14" s="507" t="s">
        <v>58</v>
      </c>
      <c r="C14" s="508">
        <v>0</v>
      </c>
      <c r="D14" s="508">
        <v>0</v>
      </c>
      <c r="E14" s="508">
        <v>0</v>
      </c>
      <c r="F14" s="508">
        <v>0</v>
      </c>
      <c r="G14" s="508">
        <v>0</v>
      </c>
      <c r="H14" s="508">
        <v>0</v>
      </c>
      <c r="I14" s="508">
        <v>0</v>
      </c>
      <c r="J14" s="510">
        <v>0</v>
      </c>
      <c r="K14" s="510">
        <v>0</v>
      </c>
      <c r="M14" s="68"/>
      <c r="N14" s="15"/>
      <c r="O14" s="69"/>
      <c r="P14" s="13"/>
      <c r="Q14" s="13"/>
    </row>
    <row r="15" spans="1:17" s="71" customFormat="1" ht="15.75" customHeight="1" x14ac:dyDescent="0.25">
      <c r="A15" s="521" t="s">
        <v>64</v>
      </c>
      <c r="B15" s="502" t="s">
        <v>48</v>
      </c>
      <c r="C15" s="503">
        <v>0</v>
      </c>
      <c r="D15" s="503">
        <v>0</v>
      </c>
      <c r="E15" s="503">
        <v>0</v>
      </c>
      <c r="F15" s="503">
        <v>0</v>
      </c>
      <c r="G15" s="503">
        <v>0</v>
      </c>
      <c r="H15" s="505" t="s">
        <v>562</v>
      </c>
      <c r="I15" s="505" t="s">
        <v>562</v>
      </c>
      <c r="J15" s="518" t="s">
        <v>562</v>
      </c>
      <c r="K15" s="518" t="s">
        <v>562</v>
      </c>
      <c r="M15" s="68"/>
      <c r="N15" s="15"/>
      <c r="O15" s="69"/>
      <c r="P15" s="13"/>
      <c r="Q15" s="13"/>
    </row>
    <row r="16" spans="1:17" ht="15.75" customHeight="1" x14ac:dyDescent="0.25">
      <c r="A16" s="520" t="s">
        <v>65</v>
      </c>
      <c r="B16" s="507" t="s">
        <v>50</v>
      </c>
      <c r="C16" s="508">
        <v>0</v>
      </c>
      <c r="D16" s="508">
        <v>1</v>
      </c>
      <c r="E16" s="508">
        <v>0</v>
      </c>
      <c r="F16" s="508">
        <v>0</v>
      </c>
      <c r="G16" s="508">
        <v>0</v>
      </c>
      <c r="H16" s="508">
        <v>0</v>
      </c>
      <c r="I16" s="508">
        <v>0</v>
      </c>
      <c r="J16" s="510">
        <v>0</v>
      </c>
      <c r="K16" s="510">
        <v>1</v>
      </c>
      <c r="M16" s="68"/>
      <c r="N16" s="15"/>
      <c r="O16" s="69"/>
      <c r="P16" s="13"/>
      <c r="Q16" s="13"/>
    </row>
    <row r="17" spans="1:17" ht="15.75" customHeight="1" x14ac:dyDescent="0.25">
      <c r="A17" s="521" t="s">
        <v>66</v>
      </c>
      <c r="B17" s="502" t="s">
        <v>48</v>
      </c>
      <c r="C17" s="503">
        <v>0</v>
      </c>
      <c r="D17" s="503">
        <v>0</v>
      </c>
      <c r="E17" s="503">
        <v>0</v>
      </c>
      <c r="F17" s="503">
        <v>0</v>
      </c>
      <c r="G17" s="503">
        <v>0</v>
      </c>
      <c r="H17" s="503">
        <v>0</v>
      </c>
      <c r="I17" s="503">
        <v>0</v>
      </c>
      <c r="J17" s="517">
        <v>0</v>
      </c>
      <c r="K17" s="517">
        <v>0</v>
      </c>
      <c r="M17" s="68"/>
      <c r="N17" s="15"/>
      <c r="O17" s="69"/>
      <c r="P17" s="13"/>
      <c r="Q17" s="13"/>
    </row>
    <row r="18" spans="1:17" ht="15.75" customHeight="1" x14ac:dyDescent="0.25">
      <c r="A18" s="520" t="s">
        <v>67</v>
      </c>
      <c r="B18" s="507" t="s">
        <v>48</v>
      </c>
      <c r="C18" s="508">
        <v>0</v>
      </c>
      <c r="D18" s="508">
        <v>0</v>
      </c>
      <c r="E18" s="508">
        <v>0</v>
      </c>
      <c r="F18" s="508">
        <v>0</v>
      </c>
      <c r="G18" s="508">
        <v>0</v>
      </c>
      <c r="H18" s="508">
        <v>0</v>
      </c>
      <c r="I18" s="508">
        <v>0</v>
      </c>
      <c r="J18" s="510">
        <v>0</v>
      </c>
      <c r="K18" s="510">
        <v>0</v>
      </c>
      <c r="M18" s="68"/>
      <c r="N18" s="15"/>
      <c r="O18" s="69"/>
      <c r="P18" s="13"/>
      <c r="Q18" s="13"/>
    </row>
    <row r="19" spans="1:17" ht="15.75" customHeight="1" x14ac:dyDescent="0.25">
      <c r="A19" s="521" t="s">
        <v>68</v>
      </c>
      <c r="B19" s="502" t="s">
        <v>54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0</v>
      </c>
      <c r="J19" s="517">
        <v>0</v>
      </c>
      <c r="K19" s="517">
        <v>0</v>
      </c>
      <c r="M19" s="68"/>
      <c r="N19" s="15"/>
      <c r="O19" s="69"/>
      <c r="P19" s="13"/>
      <c r="Q19" s="13"/>
    </row>
    <row r="20" spans="1:17" ht="15.75" customHeight="1" x14ac:dyDescent="0.25">
      <c r="A20" s="520" t="s">
        <v>70</v>
      </c>
      <c r="B20" s="507" t="s">
        <v>56</v>
      </c>
      <c r="C20" s="508">
        <v>0</v>
      </c>
      <c r="D20" s="508">
        <v>0</v>
      </c>
      <c r="E20" s="508">
        <v>0</v>
      </c>
      <c r="F20" s="508">
        <v>0</v>
      </c>
      <c r="G20" s="508">
        <v>0</v>
      </c>
      <c r="H20" s="508">
        <v>0</v>
      </c>
      <c r="I20" s="508">
        <v>0</v>
      </c>
      <c r="J20" s="510">
        <v>0</v>
      </c>
      <c r="K20" s="510">
        <v>0</v>
      </c>
      <c r="M20" s="68"/>
      <c r="N20" s="15"/>
      <c r="O20" s="69"/>
      <c r="P20" s="13"/>
      <c r="Q20" s="13"/>
    </row>
    <row r="21" spans="1:17" ht="15.75" customHeight="1" x14ac:dyDescent="0.25">
      <c r="A21" s="521" t="s">
        <v>97</v>
      </c>
      <c r="B21" s="502" t="s">
        <v>58</v>
      </c>
      <c r="C21" s="506">
        <v>0</v>
      </c>
      <c r="D21" s="503">
        <v>1</v>
      </c>
      <c r="E21" s="506">
        <v>0</v>
      </c>
      <c r="F21" s="503">
        <v>0</v>
      </c>
      <c r="G21" s="503">
        <v>0</v>
      </c>
      <c r="H21" s="503">
        <v>0</v>
      </c>
      <c r="I21" s="503">
        <v>0</v>
      </c>
      <c r="J21" s="517">
        <v>0</v>
      </c>
      <c r="K21" s="517">
        <v>0</v>
      </c>
      <c r="M21" s="68"/>
      <c r="N21" s="15"/>
      <c r="O21" s="69"/>
      <c r="P21" s="13"/>
      <c r="Q21" s="13"/>
    </row>
    <row r="22" spans="1:17" ht="15.75" customHeight="1" x14ac:dyDescent="0.25">
      <c r="A22" s="520" t="s">
        <v>72</v>
      </c>
      <c r="B22" s="507" t="s">
        <v>56</v>
      </c>
      <c r="C22" s="508">
        <v>0</v>
      </c>
      <c r="D22" s="508">
        <v>0</v>
      </c>
      <c r="E22" s="508">
        <v>0</v>
      </c>
      <c r="F22" s="508">
        <v>0</v>
      </c>
      <c r="G22" s="508">
        <v>0</v>
      </c>
      <c r="H22" s="508">
        <v>1</v>
      </c>
      <c r="I22" s="508">
        <v>0</v>
      </c>
      <c r="J22" s="510">
        <v>0</v>
      </c>
      <c r="K22" s="510">
        <v>0</v>
      </c>
      <c r="M22" s="68"/>
      <c r="N22" s="15"/>
      <c r="O22" s="69"/>
      <c r="P22" s="13"/>
      <c r="Q22" s="13"/>
    </row>
    <row r="23" spans="1:17" ht="15.75" customHeight="1" x14ac:dyDescent="0.25">
      <c r="A23" s="521" t="s">
        <v>98</v>
      </c>
      <c r="B23" s="502" t="s">
        <v>48</v>
      </c>
      <c r="C23" s="503">
        <v>0</v>
      </c>
      <c r="D23" s="503">
        <v>0</v>
      </c>
      <c r="E23" s="503">
        <v>0</v>
      </c>
      <c r="F23" s="503">
        <v>0</v>
      </c>
      <c r="G23" s="503">
        <v>0</v>
      </c>
      <c r="H23" s="503">
        <v>0</v>
      </c>
      <c r="I23" s="503">
        <v>0</v>
      </c>
      <c r="J23" s="517">
        <v>0</v>
      </c>
      <c r="K23" s="517">
        <v>0</v>
      </c>
      <c r="M23" s="68"/>
      <c r="N23" s="15"/>
      <c r="O23" s="69"/>
      <c r="P23" s="13"/>
      <c r="Q23" s="13"/>
    </row>
    <row r="24" spans="1:17" ht="15.75" customHeight="1" x14ac:dyDescent="0.25">
      <c r="A24" s="520" t="s">
        <v>74</v>
      </c>
      <c r="B24" s="507" t="s">
        <v>58</v>
      </c>
      <c r="C24" s="508">
        <v>0</v>
      </c>
      <c r="D24" s="508">
        <v>0</v>
      </c>
      <c r="E24" s="508">
        <v>1</v>
      </c>
      <c r="F24" s="508">
        <v>0</v>
      </c>
      <c r="G24" s="508">
        <v>0</v>
      </c>
      <c r="H24" s="508">
        <v>0</v>
      </c>
      <c r="I24" s="508">
        <v>0</v>
      </c>
      <c r="J24" s="510">
        <v>0</v>
      </c>
      <c r="K24" s="510">
        <v>0</v>
      </c>
      <c r="M24" s="70"/>
      <c r="N24" s="16"/>
      <c r="O24" s="69"/>
      <c r="P24" s="14"/>
      <c r="Q24" s="13"/>
    </row>
    <row r="25" spans="1:17" ht="15.75" customHeight="1" x14ac:dyDescent="0.25">
      <c r="A25" s="521" t="s">
        <v>75</v>
      </c>
      <c r="B25" s="502" t="s">
        <v>50</v>
      </c>
      <c r="C25" s="503">
        <v>0</v>
      </c>
      <c r="D25" s="503">
        <v>0</v>
      </c>
      <c r="E25" s="503">
        <v>0</v>
      </c>
      <c r="F25" s="503">
        <v>0</v>
      </c>
      <c r="G25" s="503">
        <v>0</v>
      </c>
      <c r="H25" s="503">
        <v>0</v>
      </c>
      <c r="I25" s="503">
        <v>0</v>
      </c>
      <c r="J25" s="517">
        <v>1</v>
      </c>
      <c r="K25" s="517">
        <v>0</v>
      </c>
      <c r="M25" s="70"/>
      <c r="N25" s="16"/>
      <c r="O25" s="69"/>
      <c r="P25" s="14"/>
      <c r="Q25" s="13"/>
    </row>
    <row r="26" spans="1:17" ht="15.75" customHeight="1" x14ac:dyDescent="0.25">
      <c r="A26" s="529" t="s">
        <v>99</v>
      </c>
      <c r="B26" s="530"/>
      <c r="C26" s="531">
        <v>1</v>
      </c>
      <c r="D26" s="531">
        <v>2</v>
      </c>
      <c r="E26" s="531">
        <v>1</v>
      </c>
      <c r="F26" s="531">
        <v>1</v>
      </c>
      <c r="G26" s="531">
        <v>1</v>
      </c>
      <c r="H26" s="531">
        <v>1</v>
      </c>
      <c r="I26" s="531">
        <v>2</v>
      </c>
      <c r="J26" s="532">
        <v>2</v>
      </c>
      <c r="K26" s="532">
        <f>SUM(K4:K25)</f>
        <v>2</v>
      </c>
      <c r="M26" s="70"/>
      <c r="N26" s="16"/>
      <c r="O26" s="69"/>
      <c r="P26" s="14"/>
    </row>
    <row r="27" spans="1:17" ht="15.75" customHeight="1" x14ac:dyDescent="0.25">
      <c r="A27" s="964" t="s">
        <v>531</v>
      </c>
      <c r="B27" s="965"/>
      <c r="C27" s="965"/>
      <c r="D27" s="965"/>
      <c r="E27" s="965"/>
      <c r="F27" s="965"/>
      <c r="G27" s="965"/>
      <c r="H27" s="965"/>
      <c r="I27" s="965"/>
      <c r="J27" s="649"/>
      <c r="K27" s="649"/>
      <c r="M27" s="70"/>
      <c r="N27" s="16"/>
      <c r="O27" s="69"/>
      <c r="P27" s="14"/>
    </row>
    <row r="28" spans="1:17" ht="15.75" customHeight="1" x14ac:dyDescent="0.25">
      <c r="A28" s="520" t="s">
        <v>101</v>
      </c>
      <c r="B28" s="507" t="s">
        <v>96</v>
      </c>
      <c r="C28" s="508">
        <v>1</v>
      </c>
      <c r="D28" s="508">
        <v>0</v>
      </c>
      <c r="E28" s="508">
        <v>0</v>
      </c>
      <c r="F28" s="508">
        <v>0</v>
      </c>
      <c r="G28" s="508">
        <v>0</v>
      </c>
      <c r="H28" s="508">
        <v>0</v>
      </c>
      <c r="I28" s="508">
        <v>0</v>
      </c>
      <c r="J28" s="510">
        <v>0</v>
      </c>
      <c r="K28" s="510">
        <v>0</v>
      </c>
      <c r="M28" s="70"/>
      <c r="N28" s="16"/>
      <c r="O28" s="69"/>
      <c r="P28" s="14"/>
    </row>
    <row r="29" spans="1:17" ht="15.75" customHeight="1" x14ac:dyDescent="0.25">
      <c r="A29" s="522" t="s">
        <v>102</v>
      </c>
      <c r="B29" s="502" t="s">
        <v>96</v>
      </c>
      <c r="C29" s="504">
        <v>0</v>
      </c>
      <c r="D29" s="504">
        <v>0</v>
      </c>
      <c r="E29" s="504">
        <v>0</v>
      </c>
      <c r="F29" s="504">
        <v>0</v>
      </c>
      <c r="G29" s="504">
        <v>0</v>
      </c>
      <c r="H29" s="504">
        <v>0</v>
      </c>
      <c r="I29" s="504">
        <v>0</v>
      </c>
      <c r="J29" s="509">
        <v>0</v>
      </c>
      <c r="K29" s="509">
        <v>0</v>
      </c>
      <c r="M29" s="70"/>
      <c r="N29" s="16"/>
      <c r="O29" s="69"/>
      <c r="P29" s="14"/>
    </row>
    <row r="30" spans="1:17" ht="15.75" customHeight="1" x14ac:dyDescent="0.25">
      <c r="A30" s="520" t="s">
        <v>103</v>
      </c>
      <c r="B30" s="507" t="s">
        <v>96</v>
      </c>
      <c r="C30" s="508">
        <v>0</v>
      </c>
      <c r="D30" s="508">
        <v>0</v>
      </c>
      <c r="E30" s="508">
        <v>0</v>
      </c>
      <c r="F30" s="508">
        <v>0</v>
      </c>
      <c r="G30" s="508">
        <v>0</v>
      </c>
      <c r="H30" s="508">
        <v>0</v>
      </c>
      <c r="I30" s="508">
        <v>0</v>
      </c>
      <c r="J30" s="510">
        <v>0</v>
      </c>
      <c r="K30" s="510">
        <v>0</v>
      </c>
      <c r="M30" s="70"/>
      <c r="N30" s="16"/>
      <c r="O30" s="69"/>
      <c r="P30" s="14"/>
    </row>
    <row r="31" spans="1:17" ht="15.75" customHeight="1" x14ac:dyDescent="0.25">
      <c r="A31" s="522" t="s">
        <v>104</v>
      </c>
      <c r="B31" s="502" t="s">
        <v>96</v>
      </c>
      <c r="C31" s="504">
        <v>0</v>
      </c>
      <c r="D31" s="504">
        <v>0</v>
      </c>
      <c r="E31" s="504">
        <v>0</v>
      </c>
      <c r="F31" s="504">
        <v>0</v>
      </c>
      <c r="G31" s="504">
        <v>0</v>
      </c>
      <c r="H31" s="504">
        <v>0</v>
      </c>
      <c r="I31" s="504">
        <v>0</v>
      </c>
      <c r="J31" s="509">
        <v>0</v>
      </c>
      <c r="K31" s="509">
        <v>0</v>
      </c>
      <c r="M31" s="70"/>
      <c r="N31" s="16"/>
      <c r="O31" s="69"/>
      <c r="P31" s="14"/>
    </row>
    <row r="32" spans="1:17" ht="15.75" customHeight="1" x14ac:dyDescent="0.25">
      <c r="A32" s="529" t="s">
        <v>99</v>
      </c>
      <c r="B32" s="533"/>
      <c r="C32" s="534">
        <v>1</v>
      </c>
      <c r="D32" s="534">
        <v>0</v>
      </c>
      <c r="E32" s="534">
        <v>0</v>
      </c>
      <c r="F32" s="534">
        <v>0</v>
      </c>
      <c r="G32" s="534">
        <v>0</v>
      </c>
      <c r="H32" s="534">
        <v>0</v>
      </c>
      <c r="I32" s="534">
        <v>0</v>
      </c>
      <c r="J32" s="535">
        <v>0</v>
      </c>
      <c r="K32" s="535">
        <v>0</v>
      </c>
    </row>
    <row r="33" spans="1:11" ht="15.75" customHeight="1" x14ac:dyDescent="0.25">
      <c r="A33" s="964" t="s">
        <v>433</v>
      </c>
      <c r="B33" s="965"/>
      <c r="C33" s="965"/>
      <c r="D33" s="965"/>
      <c r="E33" s="965"/>
      <c r="F33" s="965"/>
      <c r="G33" s="965"/>
      <c r="H33" s="965"/>
      <c r="I33" s="965"/>
      <c r="J33" s="649"/>
      <c r="K33" s="649"/>
    </row>
    <row r="34" spans="1:11" ht="15.75" customHeight="1" x14ac:dyDescent="0.25">
      <c r="A34" s="520" t="s">
        <v>106</v>
      </c>
      <c r="B34" s="507" t="s">
        <v>542</v>
      </c>
      <c r="C34" s="508">
        <v>0</v>
      </c>
      <c r="D34" s="508">
        <v>0</v>
      </c>
      <c r="E34" s="508">
        <v>0</v>
      </c>
      <c r="F34" s="508">
        <v>0</v>
      </c>
      <c r="G34" s="508">
        <v>0</v>
      </c>
      <c r="H34" s="508">
        <v>0</v>
      </c>
      <c r="I34" s="508">
        <v>0</v>
      </c>
      <c r="J34" s="510">
        <v>0</v>
      </c>
      <c r="K34" s="510">
        <v>0</v>
      </c>
    </row>
    <row r="35" spans="1:11" ht="15.75" customHeight="1" x14ac:dyDescent="0.25">
      <c r="A35" s="522" t="s">
        <v>107</v>
      </c>
      <c r="B35" s="723" t="s">
        <v>96</v>
      </c>
      <c r="C35" s="504">
        <v>349</v>
      </c>
      <c r="D35" s="504">
        <v>388</v>
      </c>
      <c r="E35" s="504">
        <v>421</v>
      </c>
      <c r="F35" s="504">
        <v>393</v>
      </c>
      <c r="G35" s="504">
        <v>414</v>
      </c>
      <c r="H35" s="504">
        <v>439</v>
      </c>
      <c r="I35" s="504">
        <v>544</v>
      </c>
      <c r="J35" s="509">
        <v>487</v>
      </c>
      <c r="K35" s="509">
        <v>429</v>
      </c>
    </row>
    <row r="36" spans="1:11" ht="15.75" customHeight="1" x14ac:dyDescent="0.25">
      <c r="A36" s="520" t="s">
        <v>108</v>
      </c>
      <c r="B36" s="724" t="s">
        <v>96</v>
      </c>
      <c r="C36" s="508">
        <v>47</v>
      </c>
      <c r="D36" s="508">
        <v>22</v>
      </c>
      <c r="E36" s="508">
        <v>32</v>
      </c>
      <c r="F36" s="508">
        <v>28</v>
      </c>
      <c r="G36" s="508">
        <v>25</v>
      </c>
      <c r="H36" s="508">
        <v>14</v>
      </c>
      <c r="I36" s="508">
        <v>13</v>
      </c>
      <c r="J36" s="510">
        <v>12</v>
      </c>
      <c r="K36" s="510">
        <v>13</v>
      </c>
    </row>
    <row r="37" spans="1:11" ht="15.75" customHeight="1" x14ac:dyDescent="0.25">
      <c r="A37" s="522" t="s">
        <v>109</v>
      </c>
      <c r="B37" s="723" t="s">
        <v>96</v>
      </c>
      <c r="C37" s="504">
        <v>0</v>
      </c>
      <c r="D37" s="504">
        <v>0</v>
      </c>
      <c r="E37" s="504">
        <v>0</v>
      </c>
      <c r="F37" s="504">
        <v>0</v>
      </c>
      <c r="G37" s="504">
        <v>0</v>
      </c>
      <c r="H37" s="504">
        <v>0</v>
      </c>
      <c r="I37" s="504">
        <v>0</v>
      </c>
      <c r="J37" s="509">
        <v>0</v>
      </c>
      <c r="K37" s="509">
        <v>0</v>
      </c>
    </row>
    <row r="38" spans="1:11" ht="15.75" customHeight="1" thickBot="1" x14ac:dyDescent="0.3">
      <c r="A38" s="523" t="s">
        <v>99</v>
      </c>
      <c r="B38" s="511"/>
      <c r="C38" s="512">
        <v>396</v>
      </c>
      <c r="D38" s="512">
        <v>410</v>
      </c>
      <c r="E38" s="512">
        <v>453</v>
      </c>
      <c r="F38" s="512">
        <v>421</v>
      </c>
      <c r="G38" s="512">
        <v>439</v>
      </c>
      <c r="H38" s="512">
        <v>453</v>
      </c>
      <c r="I38" s="512">
        <v>557</v>
      </c>
      <c r="J38" s="513">
        <v>499</v>
      </c>
      <c r="K38" s="513">
        <f>SUM(K34:K37)</f>
        <v>442</v>
      </c>
    </row>
    <row r="39" spans="1:11" ht="15.75" customHeight="1" thickTop="1" thickBot="1" x14ac:dyDescent="0.3">
      <c r="A39" s="525" t="s">
        <v>11</v>
      </c>
      <c r="B39" s="526"/>
      <c r="C39" s="527">
        <f t="shared" ref="C39:J39" si="0">SUM(C26,C32,C38)</f>
        <v>398</v>
      </c>
      <c r="D39" s="527">
        <f t="shared" si="0"/>
        <v>412</v>
      </c>
      <c r="E39" s="527">
        <f t="shared" si="0"/>
        <v>454</v>
      </c>
      <c r="F39" s="527">
        <f t="shared" si="0"/>
        <v>422</v>
      </c>
      <c r="G39" s="527">
        <f t="shared" si="0"/>
        <v>440</v>
      </c>
      <c r="H39" s="527">
        <f t="shared" si="0"/>
        <v>454</v>
      </c>
      <c r="I39" s="527">
        <f t="shared" si="0"/>
        <v>559</v>
      </c>
      <c r="J39" s="528">
        <f t="shared" si="0"/>
        <v>501</v>
      </c>
      <c r="K39" s="528">
        <f t="shared" ref="K39" si="1">SUM(K26,K32,K38)</f>
        <v>444</v>
      </c>
    </row>
    <row r="40" spans="1:11" ht="15.75" customHeight="1" x14ac:dyDescent="0.25">
      <c r="A40" s="962" t="s">
        <v>532</v>
      </c>
      <c r="B40" s="963"/>
      <c r="C40" s="963"/>
      <c r="D40" s="963"/>
      <c r="E40" s="963"/>
      <c r="F40" s="963"/>
      <c r="G40" s="963"/>
    </row>
    <row r="41" spans="1:11" ht="15.75" customHeight="1" x14ac:dyDescent="0.25">
      <c r="A41" s="963"/>
      <c r="B41" s="963"/>
      <c r="C41" s="963"/>
      <c r="D41" s="963"/>
      <c r="E41" s="963"/>
      <c r="F41" s="963"/>
      <c r="G41" s="963"/>
    </row>
  </sheetData>
  <mergeCells count="5">
    <mergeCell ref="A40:G41"/>
    <mergeCell ref="A27:I27"/>
    <mergeCell ref="A2:I2"/>
    <mergeCell ref="A33:I33"/>
    <mergeCell ref="A1:I1"/>
  </mergeCells>
  <pageMargins left="0.7" right="0.7" top="0.75" bottom="0.75" header="0.3" footer="0.3"/>
  <pageSetup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40"/>
  <sheetViews>
    <sheetView topLeftCell="I15" workbookViewId="0">
      <selection activeCell="Q25" sqref="Q25"/>
    </sheetView>
  </sheetViews>
  <sheetFormatPr defaultRowHeight="15" x14ac:dyDescent="0.25"/>
  <cols>
    <col min="1" max="1" width="23.140625" style="55" bestFit="1" customWidth="1"/>
    <col min="2" max="2" width="16.28515625" style="2" bestFit="1" customWidth="1"/>
    <col min="3" max="3" width="15.5703125" style="2" bestFit="1" customWidth="1"/>
    <col min="4" max="5" width="11.28515625" style="2" bestFit="1" customWidth="1"/>
    <col min="6" max="6" width="3" style="2" customWidth="1"/>
    <col min="7" max="7" width="18.7109375" style="2" bestFit="1" customWidth="1"/>
    <col min="8" max="8" width="14" style="2" bestFit="1" customWidth="1"/>
    <col min="9" max="9" width="6.5703125" style="2" bestFit="1" customWidth="1"/>
    <col min="10" max="10" width="7.5703125" style="2" bestFit="1" customWidth="1"/>
    <col min="11" max="11" width="11.28515625" style="2" bestFit="1" customWidth="1"/>
    <col min="12" max="12" width="3" style="2" customWidth="1"/>
    <col min="13" max="13" width="21.5703125" style="2" bestFit="1" customWidth="1"/>
    <col min="14" max="14" width="14" style="2" bestFit="1" customWidth="1"/>
    <col min="15" max="16" width="9.140625" style="2"/>
    <col min="17" max="17" width="11.28515625" style="2" bestFit="1" customWidth="1"/>
    <col min="18" max="16384" width="9.140625" style="2"/>
  </cols>
  <sheetData>
    <row r="1" spans="1:17" ht="16.5" thickBot="1" x14ac:dyDescent="0.3">
      <c r="A1" s="970" t="s">
        <v>399</v>
      </c>
      <c r="B1" s="970"/>
      <c r="C1" s="970"/>
      <c r="D1" s="970"/>
      <c r="E1" s="23"/>
      <c r="G1" s="876" t="s">
        <v>401</v>
      </c>
      <c r="H1" s="876"/>
      <c r="I1" s="876"/>
      <c r="J1" s="876"/>
      <c r="K1" s="876"/>
      <c r="L1" s="876"/>
      <c r="M1" s="876"/>
      <c r="N1" s="876"/>
      <c r="O1" s="876"/>
      <c r="P1" s="876"/>
      <c r="Q1" s="876"/>
    </row>
    <row r="2" spans="1:17" ht="15.75" thickBot="1" x14ac:dyDescent="0.3">
      <c r="A2" s="539" t="s">
        <v>400</v>
      </c>
      <c r="B2" s="384" t="s">
        <v>3</v>
      </c>
      <c r="C2" s="385" t="s">
        <v>10</v>
      </c>
      <c r="D2" s="386" t="s">
        <v>11</v>
      </c>
      <c r="E2" s="23"/>
      <c r="G2" s="969" t="s">
        <v>409</v>
      </c>
      <c r="H2" s="969"/>
      <c r="I2" s="969"/>
      <c r="J2" s="969"/>
      <c r="K2" s="969"/>
      <c r="M2" s="938" t="s">
        <v>415</v>
      </c>
      <c r="N2" s="938"/>
      <c r="O2" s="938"/>
      <c r="P2" s="938"/>
      <c r="Q2" s="938"/>
    </row>
    <row r="3" spans="1:17" x14ac:dyDescent="0.25">
      <c r="A3" s="540" t="s">
        <v>396</v>
      </c>
      <c r="B3" s="541">
        <v>7860</v>
      </c>
      <c r="C3" s="541">
        <v>1333</v>
      </c>
      <c r="D3" s="464">
        <f>SUM(B3:C3)</f>
        <v>9193</v>
      </c>
      <c r="E3" s="23"/>
      <c r="G3" s="287"/>
      <c r="H3" s="726" t="s">
        <v>398</v>
      </c>
      <c r="I3" s="414" t="s">
        <v>3</v>
      </c>
      <c r="J3" s="415" t="s">
        <v>10</v>
      </c>
      <c r="K3" s="416" t="s">
        <v>11</v>
      </c>
      <c r="M3" s="287"/>
      <c r="N3" s="726" t="s">
        <v>398</v>
      </c>
      <c r="O3" s="414" t="s">
        <v>3</v>
      </c>
      <c r="P3" s="415" t="s">
        <v>10</v>
      </c>
      <c r="Q3" s="416" t="s">
        <v>11</v>
      </c>
    </row>
    <row r="4" spans="1:17" ht="15.75" thickBot="1" x14ac:dyDescent="0.3">
      <c r="A4" s="543" t="s">
        <v>397</v>
      </c>
      <c r="B4" s="544">
        <v>1228</v>
      </c>
      <c r="C4" s="544">
        <v>136</v>
      </c>
      <c r="D4" s="545">
        <f>SUM(B4:C4)</f>
        <v>1364</v>
      </c>
      <c r="E4" s="23"/>
      <c r="G4" s="968" t="s">
        <v>402</v>
      </c>
      <c r="H4" s="727" t="s">
        <v>396</v>
      </c>
      <c r="I4" s="728">
        <v>34</v>
      </c>
      <c r="J4" s="728">
        <v>0</v>
      </c>
      <c r="K4" s="729">
        <f>SUM(I4:J4)</f>
        <v>34</v>
      </c>
      <c r="M4" s="968" t="s">
        <v>413</v>
      </c>
      <c r="N4" s="727" t="s">
        <v>396</v>
      </c>
      <c r="O4" s="728">
        <v>6133</v>
      </c>
      <c r="P4" s="728">
        <v>1223</v>
      </c>
      <c r="Q4" s="729">
        <f>SUM(O4:P4)</f>
        <v>7356</v>
      </c>
    </row>
    <row r="5" spans="1:17" ht="16.5" thickTop="1" thickBot="1" x14ac:dyDescent="0.3">
      <c r="A5" s="270" t="s">
        <v>11</v>
      </c>
      <c r="B5" s="200">
        <f>SUM(B3:B4)</f>
        <v>9088</v>
      </c>
      <c r="C5" s="200">
        <f t="shared" ref="C5:D5" si="0">SUM(C3:C4)</f>
        <v>1469</v>
      </c>
      <c r="D5" s="333">
        <f t="shared" si="0"/>
        <v>10557</v>
      </c>
      <c r="E5" s="23"/>
      <c r="G5" s="968"/>
      <c r="H5" s="730" t="s">
        <v>397</v>
      </c>
      <c r="I5" s="731">
        <v>1</v>
      </c>
      <c r="J5" s="731">
        <v>0</v>
      </c>
      <c r="K5" s="732">
        <f>SUM(I5:J5)</f>
        <v>1</v>
      </c>
      <c r="M5" s="968"/>
      <c r="N5" s="730" t="s">
        <v>397</v>
      </c>
      <c r="O5" s="731">
        <v>820</v>
      </c>
      <c r="P5" s="731">
        <v>116</v>
      </c>
      <c r="Q5" s="732">
        <f>SUM(O5:P5)</f>
        <v>936</v>
      </c>
    </row>
    <row r="6" spans="1:17" x14ac:dyDescent="0.25">
      <c r="A6" s="653"/>
      <c r="B6" s="23"/>
      <c r="C6" s="24"/>
      <c r="D6" s="24"/>
      <c r="E6" s="24"/>
      <c r="G6" s="967" t="s">
        <v>403</v>
      </c>
      <c r="H6" s="733" t="s">
        <v>396</v>
      </c>
      <c r="I6" s="734">
        <v>318</v>
      </c>
      <c r="J6" s="734">
        <v>47</v>
      </c>
      <c r="K6" s="735">
        <f>SUM(I6:J6)</f>
        <v>365</v>
      </c>
      <c r="M6" s="967" t="s">
        <v>414</v>
      </c>
      <c r="N6" s="733" t="s">
        <v>396</v>
      </c>
      <c r="O6" s="734">
        <v>1727</v>
      </c>
      <c r="P6" s="734">
        <v>110</v>
      </c>
      <c r="Q6" s="735">
        <f>SUM(O6:P6)</f>
        <v>1837</v>
      </c>
    </row>
    <row r="7" spans="1:17" ht="16.5" thickBot="1" x14ac:dyDescent="0.3">
      <c r="A7" s="876" t="s">
        <v>401</v>
      </c>
      <c r="B7" s="876"/>
      <c r="C7" s="876"/>
      <c r="D7" s="876"/>
      <c r="E7" s="876"/>
      <c r="G7" s="967"/>
      <c r="H7" s="733" t="s">
        <v>397</v>
      </c>
      <c r="I7" s="734">
        <v>21</v>
      </c>
      <c r="J7" s="734">
        <v>2</v>
      </c>
      <c r="K7" s="735">
        <f>SUM(I7:J7)</f>
        <v>23</v>
      </c>
      <c r="M7" s="967"/>
      <c r="N7" s="736" t="s">
        <v>397</v>
      </c>
      <c r="O7" s="737">
        <v>408</v>
      </c>
      <c r="P7" s="737">
        <v>20</v>
      </c>
      <c r="Q7" s="823">
        <f>SUM(O7:P7)</f>
        <v>428</v>
      </c>
    </row>
    <row r="8" spans="1:17" ht="16.5" thickTop="1" thickBot="1" x14ac:dyDescent="0.3">
      <c r="A8" s="424"/>
      <c r="B8" s="559" t="s">
        <v>398</v>
      </c>
      <c r="C8" s="330" t="s">
        <v>3</v>
      </c>
      <c r="D8" s="329" t="s">
        <v>10</v>
      </c>
      <c r="E8" s="316" t="s">
        <v>11</v>
      </c>
      <c r="G8" s="968" t="s">
        <v>404</v>
      </c>
      <c r="H8" s="730" t="s">
        <v>396</v>
      </c>
      <c r="I8" s="731">
        <v>2079</v>
      </c>
      <c r="J8" s="731">
        <v>326</v>
      </c>
      <c r="K8" s="732">
        <f t="shared" ref="K8:K29" si="1">SUM(I8:J8)</f>
        <v>2405</v>
      </c>
      <c r="M8" s="560" t="s">
        <v>11</v>
      </c>
      <c r="N8" s="200"/>
      <c r="O8" s="200">
        <f>SUM(O4:O7)</f>
        <v>9088</v>
      </c>
      <c r="P8" s="200">
        <f t="shared" ref="P8:Q8" si="2">SUM(P4:P7)</f>
        <v>1469</v>
      </c>
      <c r="Q8" s="333">
        <f t="shared" si="2"/>
        <v>10557</v>
      </c>
    </row>
    <row r="9" spans="1:17" x14ac:dyDescent="0.25">
      <c r="A9" s="971" t="s">
        <v>44</v>
      </c>
      <c r="B9" s="938"/>
      <c r="C9" s="938"/>
      <c r="D9" s="938"/>
      <c r="E9" s="972"/>
      <c r="G9" s="968"/>
      <c r="H9" s="730" t="s">
        <v>397</v>
      </c>
      <c r="I9" s="731">
        <v>231</v>
      </c>
      <c r="J9" s="731">
        <v>22</v>
      </c>
      <c r="K9" s="732">
        <f t="shared" si="1"/>
        <v>253</v>
      </c>
      <c r="M9" s="653"/>
      <c r="N9" s="24"/>
      <c r="O9" s="24"/>
      <c r="P9" s="24"/>
      <c r="Q9" s="24"/>
    </row>
    <row r="10" spans="1:17" ht="15.75" thickBot="1" x14ac:dyDescent="0.3">
      <c r="A10" s="968" t="s">
        <v>15</v>
      </c>
      <c r="B10" s="561" t="s">
        <v>396</v>
      </c>
      <c r="C10" s="561">
        <v>1255</v>
      </c>
      <c r="D10" s="561">
        <v>138</v>
      </c>
      <c r="E10" s="562">
        <f>SUM(C10:D10)</f>
        <v>1393</v>
      </c>
      <c r="G10" s="967" t="s">
        <v>405</v>
      </c>
      <c r="H10" s="733" t="s">
        <v>396</v>
      </c>
      <c r="I10" s="734">
        <v>2537</v>
      </c>
      <c r="J10" s="734">
        <v>539</v>
      </c>
      <c r="K10" s="735">
        <f t="shared" si="1"/>
        <v>3076</v>
      </c>
      <c r="M10" s="938" t="s">
        <v>430</v>
      </c>
      <c r="N10" s="938"/>
      <c r="O10" s="938"/>
      <c r="P10" s="938"/>
      <c r="Q10" s="938"/>
    </row>
    <row r="11" spans="1:17" x14ac:dyDescent="0.25">
      <c r="A11" s="968"/>
      <c r="B11" s="536" t="s">
        <v>397</v>
      </c>
      <c r="C11" s="536">
        <v>202</v>
      </c>
      <c r="D11" s="536">
        <v>20</v>
      </c>
      <c r="E11" s="562">
        <f>SUM(C11:D11)</f>
        <v>222</v>
      </c>
      <c r="G11" s="967"/>
      <c r="H11" s="733" t="s">
        <v>397</v>
      </c>
      <c r="I11" s="734">
        <v>400</v>
      </c>
      <c r="J11" s="734">
        <v>73</v>
      </c>
      <c r="K11" s="735">
        <f t="shared" si="1"/>
        <v>473</v>
      </c>
      <c r="M11" s="287"/>
      <c r="N11" s="726" t="s">
        <v>398</v>
      </c>
      <c r="O11" s="414" t="s">
        <v>3</v>
      </c>
      <c r="P11" s="415" t="s">
        <v>10</v>
      </c>
      <c r="Q11" s="416" t="s">
        <v>11</v>
      </c>
    </row>
    <row r="12" spans="1:17" x14ac:dyDescent="0.25">
      <c r="A12" s="953" t="s">
        <v>477</v>
      </c>
      <c r="B12" s="537" t="s">
        <v>396</v>
      </c>
      <c r="C12" s="537">
        <v>84</v>
      </c>
      <c r="D12" s="537">
        <v>10</v>
      </c>
      <c r="E12" s="538">
        <f>SUM(C12:D12)</f>
        <v>94</v>
      </c>
      <c r="G12" s="968" t="s">
        <v>406</v>
      </c>
      <c r="H12" s="730" t="s">
        <v>396</v>
      </c>
      <c r="I12" s="731">
        <v>1505</v>
      </c>
      <c r="J12" s="731">
        <v>238</v>
      </c>
      <c r="K12" s="732">
        <f t="shared" si="1"/>
        <v>1743</v>
      </c>
      <c r="M12" s="968" t="s">
        <v>416</v>
      </c>
      <c r="N12" s="727" t="s">
        <v>396</v>
      </c>
      <c r="O12" s="728">
        <v>1176</v>
      </c>
      <c r="P12" s="728">
        <v>171</v>
      </c>
      <c r="Q12" s="729">
        <f>SUM(O12:P12)</f>
        <v>1347</v>
      </c>
    </row>
    <row r="13" spans="1:17" x14ac:dyDescent="0.25">
      <c r="A13" s="953"/>
      <c r="B13" s="537" t="s">
        <v>397</v>
      </c>
      <c r="C13" s="537">
        <v>7</v>
      </c>
      <c r="D13" s="537">
        <v>0</v>
      </c>
      <c r="E13" s="538">
        <f>SUM(C13:D13)</f>
        <v>7</v>
      </c>
      <c r="G13" s="968"/>
      <c r="H13" s="730" t="s">
        <v>397</v>
      </c>
      <c r="I13" s="731">
        <v>273</v>
      </c>
      <c r="J13" s="731">
        <v>21</v>
      </c>
      <c r="K13" s="732">
        <f t="shared" si="1"/>
        <v>294</v>
      </c>
      <c r="M13" s="968"/>
      <c r="N13" s="730" t="s">
        <v>397</v>
      </c>
      <c r="O13" s="731">
        <v>69</v>
      </c>
      <c r="P13" s="731">
        <v>3</v>
      </c>
      <c r="Q13" s="732">
        <f t="shared" ref="Q13:Q19" si="3">SUM(O13:P13)</f>
        <v>72</v>
      </c>
    </row>
    <row r="14" spans="1:17" x14ac:dyDescent="0.25">
      <c r="A14" s="968" t="s">
        <v>13</v>
      </c>
      <c r="B14" s="536" t="s">
        <v>396</v>
      </c>
      <c r="C14" s="536">
        <v>3851</v>
      </c>
      <c r="D14" s="536">
        <v>765</v>
      </c>
      <c r="E14" s="562">
        <f t="shared" ref="E14:E21" si="4">SUM(C14:D14)</f>
        <v>4616</v>
      </c>
      <c r="G14" s="967" t="s">
        <v>407</v>
      </c>
      <c r="H14" s="733" t="s">
        <v>396</v>
      </c>
      <c r="I14" s="734">
        <v>410</v>
      </c>
      <c r="J14" s="734">
        <v>76</v>
      </c>
      <c r="K14" s="735">
        <f t="shared" si="1"/>
        <v>486</v>
      </c>
      <c r="M14" s="967" t="s">
        <v>417</v>
      </c>
      <c r="N14" s="733" t="s">
        <v>396</v>
      </c>
      <c r="O14" s="734">
        <v>3949</v>
      </c>
      <c r="P14" s="734">
        <v>690</v>
      </c>
      <c r="Q14" s="828">
        <f t="shared" si="3"/>
        <v>4639</v>
      </c>
    </row>
    <row r="15" spans="1:17" x14ac:dyDescent="0.25">
      <c r="A15" s="968"/>
      <c r="B15" s="536" t="s">
        <v>397</v>
      </c>
      <c r="C15" s="536">
        <v>615</v>
      </c>
      <c r="D15" s="536">
        <v>67</v>
      </c>
      <c r="E15" s="562">
        <f t="shared" si="4"/>
        <v>682</v>
      </c>
      <c r="G15" s="967"/>
      <c r="H15" s="821" t="s">
        <v>397</v>
      </c>
      <c r="I15" s="822">
        <v>78</v>
      </c>
      <c r="J15" s="822">
        <v>6</v>
      </c>
      <c r="K15" s="823">
        <f t="shared" si="1"/>
        <v>84</v>
      </c>
      <c r="M15" s="967"/>
      <c r="N15" s="733" t="s">
        <v>397</v>
      </c>
      <c r="O15" s="734">
        <v>489</v>
      </c>
      <c r="P15" s="734">
        <v>41</v>
      </c>
      <c r="Q15" s="828">
        <f t="shared" si="3"/>
        <v>530</v>
      </c>
    </row>
    <row r="16" spans="1:17" x14ac:dyDescent="0.25">
      <c r="A16" s="953" t="s">
        <v>189</v>
      </c>
      <c r="B16" s="537" t="s">
        <v>396</v>
      </c>
      <c r="C16" s="537">
        <v>2475</v>
      </c>
      <c r="D16" s="537">
        <v>378</v>
      </c>
      <c r="E16" s="538">
        <f t="shared" si="4"/>
        <v>2853</v>
      </c>
      <c r="G16" s="968" t="s">
        <v>546</v>
      </c>
      <c r="H16" s="730" t="s">
        <v>396</v>
      </c>
      <c r="I16" s="731">
        <v>3</v>
      </c>
      <c r="J16" s="731">
        <v>0</v>
      </c>
      <c r="K16" s="732">
        <f t="shared" si="1"/>
        <v>3</v>
      </c>
      <c r="M16" s="968" t="s">
        <v>418</v>
      </c>
      <c r="N16" s="730" t="s">
        <v>396</v>
      </c>
      <c r="O16" s="731">
        <v>2735</v>
      </c>
      <c r="P16" s="731">
        <v>472</v>
      </c>
      <c r="Q16" s="732">
        <f t="shared" si="3"/>
        <v>3207</v>
      </c>
    </row>
    <row r="17" spans="1:17" x14ac:dyDescent="0.25">
      <c r="A17" s="953"/>
      <c r="B17" s="537" t="s">
        <v>397</v>
      </c>
      <c r="C17" s="537">
        <v>362</v>
      </c>
      <c r="D17" s="537">
        <v>44</v>
      </c>
      <c r="E17" s="538">
        <f t="shared" si="4"/>
        <v>406</v>
      </c>
      <c r="G17" s="968"/>
      <c r="H17" s="730" t="s">
        <v>397</v>
      </c>
      <c r="I17" s="731">
        <v>0</v>
      </c>
      <c r="J17" s="731">
        <v>0</v>
      </c>
      <c r="K17" s="732">
        <f t="shared" si="1"/>
        <v>0</v>
      </c>
      <c r="M17" s="968"/>
      <c r="N17" s="730" t="s">
        <v>397</v>
      </c>
      <c r="O17" s="731">
        <v>670</v>
      </c>
      <c r="P17" s="731">
        <v>92</v>
      </c>
      <c r="Q17" s="732">
        <f t="shared" si="3"/>
        <v>762</v>
      </c>
    </row>
    <row r="18" spans="1:17" x14ac:dyDescent="0.25">
      <c r="A18" s="968" t="s">
        <v>16</v>
      </c>
      <c r="B18" s="536" t="s">
        <v>396</v>
      </c>
      <c r="C18" s="536">
        <v>183</v>
      </c>
      <c r="D18" s="536">
        <v>37</v>
      </c>
      <c r="E18" s="562">
        <f t="shared" si="4"/>
        <v>220</v>
      </c>
      <c r="G18" s="967" t="s">
        <v>533</v>
      </c>
      <c r="H18" s="733" t="s">
        <v>396</v>
      </c>
      <c r="I18" s="734">
        <v>51</v>
      </c>
      <c r="J18" s="734">
        <v>8</v>
      </c>
      <c r="K18" s="735">
        <f t="shared" si="1"/>
        <v>59</v>
      </c>
      <c r="M18" s="967" t="s">
        <v>548</v>
      </c>
      <c r="N18" s="733" t="s">
        <v>396</v>
      </c>
      <c r="O18" s="734">
        <v>0</v>
      </c>
      <c r="P18" s="734">
        <v>0</v>
      </c>
      <c r="Q18" s="828">
        <f t="shared" si="3"/>
        <v>0</v>
      </c>
    </row>
    <row r="19" spans="1:17" ht="15.75" thickBot="1" x14ac:dyDescent="0.3">
      <c r="A19" s="968"/>
      <c r="B19" s="650" t="s">
        <v>397</v>
      </c>
      <c r="C19" s="650">
        <v>42</v>
      </c>
      <c r="D19" s="650">
        <v>5</v>
      </c>
      <c r="E19" s="562">
        <f t="shared" si="4"/>
        <v>47</v>
      </c>
      <c r="G19" s="967"/>
      <c r="H19" s="733" t="s">
        <v>397</v>
      </c>
      <c r="I19" s="734">
        <v>1</v>
      </c>
      <c r="J19" s="734">
        <v>1</v>
      </c>
      <c r="K19" s="735">
        <f t="shared" si="1"/>
        <v>2</v>
      </c>
      <c r="M19" s="976"/>
      <c r="N19" s="736" t="s">
        <v>397</v>
      </c>
      <c r="O19" s="737">
        <v>0</v>
      </c>
      <c r="P19" s="737">
        <v>0</v>
      </c>
      <c r="Q19" s="829">
        <f t="shared" si="3"/>
        <v>0</v>
      </c>
    </row>
    <row r="20" spans="1:17" ht="16.5" thickTop="1" thickBot="1" x14ac:dyDescent="0.3">
      <c r="A20" s="953" t="s">
        <v>105</v>
      </c>
      <c r="B20" s="651" t="s">
        <v>396</v>
      </c>
      <c r="C20" s="651">
        <v>12</v>
      </c>
      <c r="D20" s="651">
        <v>5</v>
      </c>
      <c r="E20" s="538">
        <f t="shared" si="4"/>
        <v>17</v>
      </c>
      <c r="G20" s="968" t="s">
        <v>470</v>
      </c>
      <c r="H20" s="730" t="s">
        <v>396</v>
      </c>
      <c r="I20" s="731">
        <v>54</v>
      </c>
      <c r="J20" s="731">
        <v>12</v>
      </c>
      <c r="K20" s="732">
        <f t="shared" si="1"/>
        <v>66</v>
      </c>
      <c r="M20" s="270" t="s">
        <v>11</v>
      </c>
      <c r="N20" s="200"/>
      <c r="O20" s="200">
        <f>SUM(O12:O19)</f>
        <v>9088</v>
      </c>
      <c r="P20" s="200">
        <f>SUM(P12:P19)</f>
        <v>1469</v>
      </c>
      <c r="Q20" s="209">
        <f>SUM(Q12:Q19)</f>
        <v>10557</v>
      </c>
    </row>
    <row r="21" spans="1:17" ht="15.75" thickBot="1" x14ac:dyDescent="0.3">
      <c r="A21" s="953"/>
      <c r="B21" s="725" t="s">
        <v>397</v>
      </c>
      <c r="C21" s="725">
        <v>0</v>
      </c>
      <c r="D21" s="725">
        <v>0</v>
      </c>
      <c r="E21" s="538">
        <f t="shared" si="4"/>
        <v>0</v>
      </c>
      <c r="G21" s="968"/>
      <c r="H21" s="730" t="s">
        <v>397</v>
      </c>
      <c r="I21" s="731">
        <v>5</v>
      </c>
      <c r="J21" s="731">
        <v>0</v>
      </c>
      <c r="K21" s="732">
        <f t="shared" si="1"/>
        <v>5</v>
      </c>
      <c r="M21" s="974"/>
      <c r="N21" s="974"/>
      <c r="O21" s="974"/>
      <c r="P21" s="974"/>
      <c r="Q21" s="974"/>
    </row>
    <row r="22" spans="1:17" ht="16.5" thickTop="1" thickBot="1" x14ac:dyDescent="0.3">
      <c r="A22" s="560" t="s">
        <v>11</v>
      </c>
      <c r="B22" s="332"/>
      <c r="C22" s="332">
        <f>SUM(C8:C21)</f>
        <v>9088</v>
      </c>
      <c r="D22" s="332">
        <f t="shared" ref="D22:E22" si="5">SUM(D8:D21)</f>
        <v>1469</v>
      </c>
      <c r="E22" s="333">
        <f t="shared" si="5"/>
        <v>10557</v>
      </c>
      <c r="G22" s="967" t="s">
        <v>471</v>
      </c>
      <c r="H22" s="733" t="s">
        <v>396</v>
      </c>
      <c r="I22" s="734">
        <v>156</v>
      </c>
      <c r="J22" s="734">
        <v>36</v>
      </c>
      <c r="K22" s="735">
        <f t="shared" si="1"/>
        <v>192</v>
      </c>
      <c r="M22" s="653"/>
      <c r="N22" s="653"/>
      <c r="O22" s="653"/>
      <c r="P22" s="653"/>
      <c r="Q22" s="653"/>
    </row>
    <row r="23" spans="1:17" ht="16.5" thickBot="1" x14ac:dyDescent="0.3">
      <c r="A23" s="653"/>
      <c r="B23" s="336"/>
      <c r="C23" s="336"/>
      <c r="D23" s="336"/>
      <c r="E23" s="336"/>
      <c r="G23" s="967"/>
      <c r="H23" s="733" t="s">
        <v>397</v>
      </c>
      <c r="I23" s="734">
        <v>16</v>
      </c>
      <c r="J23" s="734">
        <v>8</v>
      </c>
      <c r="K23" s="735">
        <f t="shared" si="1"/>
        <v>24</v>
      </c>
      <c r="M23" s="876" t="s">
        <v>401</v>
      </c>
      <c r="N23" s="876"/>
      <c r="O23" s="876"/>
      <c r="P23" s="876"/>
      <c r="Q23" s="876"/>
    </row>
    <row r="24" spans="1:17" ht="16.5" thickBot="1" x14ac:dyDescent="0.3">
      <c r="A24" s="973" t="s">
        <v>12</v>
      </c>
      <c r="B24" s="973"/>
      <c r="C24" s="973"/>
      <c r="D24" s="973"/>
      <c r="E24" s="973"/>
      <c r="G24" s="968" t="s">
        <v>534</v>
      </c>
      <c r="H24" s="730" t="s">
        <v>396</v>
      </c>
      <c r="I24" s="731">
        <v>227</v>
      </c>
      <c r="J24" s="731">
        <v>41</v>
      </c>
      <c r="K24" s="732">
        <f t="shared" si="1"/>
        <v>268</v>
      </c>
      <c r="L24" s="824"/>
      <c r="M24" s="287"/>
      <c r="N24" s="726" t="s">
        <v>398</v>
      </c>
      <c r="O24" s="414" t="s">
        <v>3</v>
      </c>
      <c r="P24" s="415" t="s">
        <v>10</v>
      </c>
      <c r="Q24" s="416" t="s">
        <v>11</v>
      </c>
    </row>
    <row r="25" spans="1:17" x14ac:dyDescent="0.25">
      <c r="A25" s="977" t="s">
        <v>186</v>
      </c>
      <c r="B25" s="550" t="s">
        <v>396</v>
      </c>
      <c r="C25" s="551">
        <v>2</v>
      </c>
      <c r="D25" s="551">
        <v>0</v>
      </c>
      <c r="E25" s="552">
        <f>SUM(C25:D25)</f>
        <v>2</v>
      </c>
      <c r="G25" s="968"/>
      <c r="H25" s="730" t="s">
        <v>397</v>
      </c>
      <c r="I25" s="731">
        <v>9</v>
      </c>
      <c r="J25" s="731">
        <v>1</v>
      </c>
      <c r="K25" s="732">
        <f t="shared" si="1"/>
        <v>10</v>
      </c>
      <c r="L25" s="824"/>
      <c r="M25" s="831" t="s">
        <v>479</v>
      </c>
      <c r="N25" s="727" t="s">
        <v>264</v>
      </c>
      <c r="O25" s="728">
        <v>1166</v>
      </c>
      <c r="P25" s="728">
        <v>180</v>
      </c>
      <c r="Q25" s="729">
        <f>SUM(O25:P25)</f>
        <v>1346</v>
      </c>
    </row>
    <row r="26" spans="1:17" x14ac:dyDescent="0.25">
      <c r="A26" s="968"/>
      <c r="B26" s="546" t="s">
        <v>397</v>
      </c>
      <c r="C26" s="547">
        <v>0</v>
      </c>
      <c r="D26" s="547">
        <v>0</v>
      </c>
      <c r="E26" s="553">
        <f>SUM(C26:D26)</f>
        <v>0</v>
      </c>
      <c r="G26" s="967" t="s">
        <v>408</v>
      </c>
      <c r="H26" s="733" t="s">
        <v>396</v>
      </c>
      <c r="I26" s="734">
        <v>484</v>
      </c>
      <c r="J26" s="734">
        <v>10</v>
      </c>
      <c r="K26" s="735">
        <f t="shared" si="1"/>
        <v>494</v>
      </c>
      <c r="L26" s="824"/>
      <c r="M26" s="295"/>
      <c r="N26" s="730" t="s">
        <v>265</v>
      </c>
      <c r="O26" s="731">
        <v>1867</v>
      </c>
      <c r="P26" s="731">
        <v>284</v>
      </c>
      <c r="Q26" s="732">
        <f t="shared" ref="Q26:Q34" si="6">SUM(O26:P26)</f>
        <v>2151</v>
      </c>
    </row>
    <row r="27" spans="1:17" x14ac:dyDescent="0.25">
      <c r="A27" s="953" t="s">
        <v>304</v>
      </c>
      <c r="B27" s="548" t="s">
        <v>396</v>
      </c>
      <c r="C27" s="549">
        <v>1706</v>
      </c>
      <c r="D27" s="549">
        <v>298</v>
      </c>
      <c r="E27" s="554">
        <f>SUM(C27:D27)</f>
        <v>2004</v>
      </c>
      <c r="G27" s="967"/>
      <c r="H27" s="733" t="s">
        <v>397</v>
      </c>
      <c r="I27" s="734">
        <v>193</v>
      </c>
      <c r="J27" s="734">
        <v>2</v>
      </c>
      <c r="K27" s="735">
        <f t="shared" si="1"/>
        <v>195</v>
      </c>
      <c r="L27" s="824"/>
      <c r="M27" s="309" t="s">
        <v>419</v>
      </c>
      <c r="N27" s="733" t="s">
        <v>264</v>
      </c>
      <c r="O27" s="734">
        <v>396</v>
      </c>
      <c r="P27" s="734">
        <v>81</v>
      </c>
      <c r="Q27" s="828">
        <f t="shared" si="6"/>
        <v>477</v>
      </c>
    </row>
    <row r="28" spans="1:17" ht="15" customHeight="1" x14ac:dyDescent="0.25">
      <c r="A28" s="953"/>
      <c r="B28" s="548" t="s">
        <v>397</v>
      </c>
      <c r="C28" s="549">
        <v>310</v>
      </c>
      <c r="D28" s="549">
        <v>42</v>
      </c>
      <c r="E28" s="554">
        <f>SUM(C28:D28)</f>
        <v>352</v>
      </c>
      <c r="G28" s="968" t="s">
        <v>535</v>
      </c>
      <c r="H28" s="730" t="s">
        <v>396</v>
      </c>
      <c r="I28" s="731">
        <v>2</v>
      </c>
      <c r="J28" s="731">
        <v>0</v>
      </c>
      <c r="K28" s="732">
        <f t="shared" si="1"/>
        <v>2</v>
      </c>
      <c r="L28" s="825"/>
      <c r="M28" s="309"/>
      <c r="N28" s="733" t="s">
        <v>265</v>
      </c>
      <c r="O28" s="734">
        <v>180</v>
      </c>
      <c r="P28" s="734">
        <v>28</v>
      </c>
      <c r="Q28" s="828">
        <f t="shared" si="6"/>
        <v>208</v>
      </c>
    </row>
    <row r="29" spans="1:17" x14ac:dyDescent="0.25">
      <c r="A29" s="968" t="s">
        <v>5</v>
      </c>
      <c r="B29" s="546" t="s">
        <v>396</v>
      </c>
      <c r="C29" s="547">
        <v>2756</v>
      </c>
      <c r="D29" s="547">
        <v>546</v>
      </c>
      <c r="E29" s="553">
        <f t="shared" ref="E29:E38" si="7">SUM(C29:D29)</f>
        <v>3302</v>
      </c>
      <c r="F29" s="23"/>
      <c r="G29" s="968"/>
      <c r="H29" s="730" t="s">
        <v>397</v>
      </c>
      <c r="I29" s="731">
        <v>0</v>
      </c>
      <c r="J29" s="731">
        <v>0</v>
      </c>
      <c r="K29" s="732">
        <f t="shared" si="1"/>
        <v>0</v>
      </c>
      <c r="L29" s="825"/>
      <c r="M29" s="295" t="s">
        <v>480</v>
      </c>
      <c r="N29" s="730" t="s">
        <v>264</v>
      </c>
      <c r="O29" s="731">
        <v>584</v>
      </c>
      <c r="P29" s="731">
        <v>95</v>
      </c>
      <c r="Q29" s="732">
        <f t="shared" si="6"/>
        <v>679</v>
      </c>
    </row>
    <row r="30" spans="1:17" ht="15.75" thickBot="1" x14ac:dyDescent="0.3">
      <c r="A30" s="968"/>
      <c r="B30" s="546" t="s">
        <v>397</v>
      </c>
      <c r="C30" s="547">
        <v>451</v>
      </c>
      <c r="D30" s="547">
        <v>64</v>
      </c>
      <c r="E30" s="553">
        <f t="shared" si="7"/>
        <v>515</v>
      </c>
      <c r="F30" s="23"/>
      <c r="G30" s="270" t="s">
        <v>11</v>
      </c>
      <c r="H30" s="200"/>
      <c r="I30" s="200">
        <f>SUM(I4:I29)</f>
        <v>9088</v>
      </c>
      <c r="J30" s="200">
        <f>SUM(J4:J29)</f>
        <v>1469</v>
      </c>
      <c r="K30" s="200">
        <f>SUM(K4:K29)</f>
        <v>10557</v>
      </c>
      <c r="L30" s="825"/>
      <c r="M30" s="295"/>
      <c r="N30" s="730" t="s">
        <v>265</v>
      </c>
      <c r="O30" s="731">
        <v>1545</v>
      </c>
      <c r="P30" s="731">
        <v>207</v>
      </c>
      <c r="Q30" s="732">
        <f t="shared" si="6"/>
        <v>1752</v>
      </c>
    </row>
    <row r="31" spans="1:17" x14ac:dyDescent="0.25">
      <c r="A31" s="953" t="s">
        <v>6</v>
      </c>
      <c r="B31" s="548" t="s">
        <v>396</v>
      </c>
      <c r="C31" s="549">
        <v>1770</v>
      </c>
      <c r="D31" s="549">
        <v>299</v>
      </c>
      <c r="E31" s="554">
        <f t="shared" si="7"/>
        <v>2069</v>
      </c>
      <c r="G31" s="653"/>
      <c r="H31" s="336"/>
      <c r="I31" s="336"/>
      <c r="J31" s="336"/>
      <c r="K31" s="336"/>
      <c r="L31" s="825"/>
      <c r="M31" s="309" t="s">
        <v>420</v>
      </c>
      <c r="N31" s="733" t="s">
        <v>264</v>
      </c>
      <c r="O31" s="734">
        <v>294</v>
      </c>
      <c r="P31" s="734">
        <v>46</v>
      </c>
      <c r="Q31" s="828">
        <f t="shared" si="6"/>
        <v>340</v>
      </c>
    </row>
    <row r="32" spans="1:17" x14ac:dyDescent="0.25">
      <c r="A32" s="953"/>
      <c r="B32" s="548" t="s">
        <v>397</v>
      </c>
      <c r="C32" s="549">
        <v>258</v>
      </c>
      <c r="D32" s="549">
        <v>22</v>
      </c>
      <c r="E32" s="554">
        <f t="shared" si="7"/>
        <v>280</v>
      </c>
      <c r="G32" s="653"/>
      <c r="H32" s="336"/>
      <c r="I32" s="336"/>
      <c r="J32" s="336"/>
      <c r="K32" s="336"/>
      <c r="L32" s="826"/>
      <c r="M32" s="309"/>
      <c r="N32" s="733" t="s">
        <v>265</v>
      </c>
      <c r="O32" s="734">
        <v>561</v>
      </c>
      <c r="P32" s="734">
        <v>69</v>
      </c>
      <c r="Q32" s="828">
        <f t="shared" si="6"/>
        <v>630</v>
      </c>
    </row>
    <row r="33" spans="1:17" ht="15.75" thickBot="1" x14ac:dyDescent="0.3">
      <c r="A33" s="968" t="s">
        <v>7</v>
      </c>
      <c r="B33" s="546" t="s">
        <v>396</v>
      </c>
      <c r="C33" s="547">
        <v>1163</v>
      </c>
      <c r="D33" s="547">
        <v>154</v>
      </c>
      <c r="E33" s="553">
        <f t="shared" si="7"/>
        <v>1317</v>
      </c>
      <c r="G33" s="975" t="s">
        <v>412</v>
      </c>
      <c r="H33" s="975"/>
      <c r="I33" s="975"/>
      <c r="J33" s="975"/>
      <c r="K33" s="975"/>
      <c r="L33" s="824"/>
      <c r="M33" s="295" t="s">
        <v>105</v>
      </c>
      <c r="N33" s="730" t="s">
        <v>264</v>
      </c>
      <c r="O33" s="731">
        <v>14</v>
      </c>
      <c r="P33" s="731">
        <v>3</v>
      </c>
      <c r="Q33" s="732">
        <f t="shared" si="6"/>
        <v>17</v>
      </c>
    </row>
    <row r="34" spans="1:17" ht="15.75" thickBot="1" x14ac:dyDescent="0.3">
      <c r="A34" s="968"/>
      <c r="B34" s="546" t="s">
        <v>397</v>
      </c>
      <c r="C34" s="547">
        <v>147</v>
      </c>
      <c r="D34" s="547">
        <v>7</v>
      </c>
      <c r="E34" s="553">
        <f t="shared" si="7"/>
        <v>154</v>
      </c>
      <c r="G34" s="287"/>
      <c r="H34" s="726" t="s">
        <v>398</v>
      </c>
      <c r="I34" s="414" t="s">
        <v>3</v>
      </c>
      <c r="J34" s="415" t="s">
        <v>10</v>
      </c>
      <c r="K34" s="741" t="s">
        <v>11</v>
      </c>
      <c r="L34" s="824"/>
      <c r="M34" s="417"/>
      <c r="N34" s="739" t="s">
        <v>265</v>
      </c>
      <c r="O34" s="740">
        <v>16</v>
      </c>
      <c r="P34" s="740">
        <v>6</v>
      </c>
      <c r="Q34" s="830">
        <f t="shared" si="6"/>
        <v>22</v>
      </c>
    </row>
    <row r="35" spans="1:17" ht="16.5" thickTop="1" thickBot="1" x14ac:dyDescent="0.3">
      <c r="A35" s="967" t="s">
        <v>187</v>
      </c>
      <c r="B35" s="555" t="s">
        <v>396</v>
      </c>
      <c r="C35" s="556">
        <v>386</v>
      </c>
      <c r="D35" s="556">
        <v>34</v>
      </c>
      <c r="E35" s="554">
        <f t="shared" si="7"/>
        <v>420</v>
      </c>
      <c r="G35" s="968" t="s">
        <v>410</v>
      </c>
      <c r="H35" s="727" t="s">
        <v>396</v>
      </c>
      <c r="I35" s="728">
        <v>4606</v>
      </c>
      <c r="J35" s="728">
        <v>1056</v>
      </c>
      <c r="K35" s="729">
        <f>SUM(I35:J35)</f>
        <v>5662</v>
      </c>
      <c r="L35" s="827"/>
      <c r="M35" s="270" t="s">
        <v>11</v>
      </c>
      <c r="N35" s="200"/>
      <c r="O35" s="200">
        <f>SUM(O25:O34)</f>
        <v>6623</v>
      </c>
      <c r="P35" s="200">
        <f>SUM(P25:P34)</f>
        <v>999</v>
      </c>
      <c r="Q35" s="209">
        <f>SUM(Q25:Q34)</f>
        <v>7622</v>
      </c>
    </row>
    <row r="36" spans="1:17" x14ac:dyDescent="0.25">
      <c r="A36" s="967"/>
      <c r="B36" s="555" t="s">
        <v>397</v>
      </c>
      <c r="C36" s="556">
        <v>47</v>
      </c>
      <c r="D36" s="556">
        <v>1</v>
      </c>
      <c r="E36" s="554">
        <f t="shared" si="7"/>
        <v>48</v>
      </c>
      <c r="G36" s="968"/>
      <c r="H36" s="730" t="s">
        <v>397</v>
      </c>
      <c r="I36" s="731">
        <v>606</v>
      </c>
      <c r="J36" s="731">
        <v>102</v>
      </c>
      <c r="K36" s="732">
        <f>SUM(I36:J36)</f>
        <v>708</v>
      </c>
      <c r="M36" s="653"/>
    </row>
    <row r="37" spans="1:17" x14ac:dyDescent="0.25">
      <c r="A37" s="968" t="s">
        <v>188</v>
      </c>
      <c r="B37" s="546" t="s">
        <v>396</v>
      </c>
      <c r="C37" s="547">
        <v>77</v>
      </c>
      <c r="D37" s="547">
        <v>2</v>
      </c>
      <c r="E37" s="553">
        <f t="shared" si="7"/>
        <v>79</v>
      </c>
      <c r="G37" s="967" t="s">
        <v>411</v>
      </c>
      <c r="H37" s="733" t="s">
        <v>396</v>
      </c>
      <c r="I37" s="734">
        <v>3254</v>
      </c>
      <c r="J37" s="734">
        <v>277</v>
      </c>
      <c r="K37" s="735">
        <f>SUM(I37:J37)</f>
        <v>3531</v>
      </c>
    </row>
    <row r="38" spans="1:17" ht="15.75" thickBot="1" x14ac:dyDescent="0.3">
      <c r="A38" s="978"/>
      <c r="B38" s="557" t="s">
        <v>397</v>
      </c>
      <c r="C38" s="542">
        <v>15</v>
      </c>
      <c r="D38" s="542">
        <v>0</v>
      </c>
      <c r="E38" s="820">
        <f t="shared" si="7"/>
        <v>15</v>
      </c>
      <c r="G38" s="967"/>
      <c r="H38" s="736" t="s">
        <v>397</v>
      </c>
      <c r="I38" s="737">
        <v>622</v>
      </c>
      <c r="J38" s="737">
        <v>34</v>
      </c>
      <c r="K38" s="738">
        <f>SUM(I38:J38)</f>
        <v>656</v>
      </c>
    </row>
    <row r="39" spans="1:17" ht="16.5" thickTop="1" thickBot="1" x14ac:dyDescent="0.3">
      <c r="A39" s="270" t="s">
        <v>11</v>
      </c>
      <c r="B39" s="200"/>
      <c r="C39" s="200">
        <f>SUM(C25:C38)</f>
        <v>9088</v>
      </c>
      <c r="D39" s="200">
        <f t="shared" ref="D39:E39" si="8">SUM(D25:D38)</f>
        <v>1469</v>
      </c>
      <c r="E39" s="209">
        <f t="shared" si="8"/>
        <v>10557</v>
      </c>
      <c r="G39" s="560" t="s">
        <v>11</v>
      </c>
      <c r="H39" s="200"/>
      <c r="I39" s="200">
        <f>SUM(I35:I38)</f>
        <v>9088</v>
      </c>
      <c r="J39" s="200">
        <f t="shared" ref="J39:K39" si="9">SUM(J35:J38)</f>
        <v>1469</v>
      </c>
      <c r="K39" s="209">
        <f t="shared" si="9"/>
        <v>10557</v>
      </c>
    </row>
    <row r="40" spans="1:17" x14ac:dyDescent="0.25">
      <c r="A40" s="653"/>
      <c r="G40" s="653"/>
    </row>
  </sheetData>
  <mergeCells count="45">
    <mergeCell ref="A27:A28"/>
    <mergeCell ref="A25:A26"/>
    <mergeCell ref="G37:G38"/>
    <mergeCell ref="G35:G36"/>
    <mergeCell ref="G22:G23"/>
    <mergeCell ref="G24:G25"/>
    <mergeCell ref="G26:G27"/>
    <mergeCell ref="G28:G29"/>
    <mergeCell ref="A37:A38"/>
    <mergeCell ref="A33:A34"/>
    <mergeCell ref="A31:A32"/>
    <mergeCell ref="A35:A36"/>
    <mergeCell ref="A29:A30"/>
    <mergeCell ref="M21:Q21"/>
    <mergeCell ref="G33:K33"/>
    <mergeCell ref="M2:Q2"/>
    <mergeCell ref="M10:Q10"/>
    <mergeCell ref="M6:M7"/>
    <mergeCell ref="M4:M5"/>
    <mergeCell ref="M18:M19"/>
    <mergeCell ref="M14:M15"/>
    <mergeCell ref="M12:M13"/>
    <mergeCell ref="M16:M17"/>
    <mergeCell ref="M23:Q23"/>
    <mergeCell ref="G20:G21"/>
    <mergeCell ref="G18:G19"/>
    <mergeCell ref="G14:G15"/>
    <mergeCell ref="G12:G13"/>
    <mergeCell ref="G16:G17"/>
    <mergeCell ref="A1:D1"/>
    <mergeCell ref="A9:E9"/>
    <mergeCell ref="A24:E24"/>
    <mergeCell ref="A7:E7"/>
    <mergeCell ref="A18:A19"/>
    <mergeCell ref="A16:A17"/>
    <mergeCell ref="A14:A15"/>
    <mergeCell ref="A12:A13"/>
    <mergeCell ref="A10:A11"/>
    <mergeCell ref="A20:A21"/>
    <mergeCell ref="G1:Q1"/>
    <mergeCell ref="G10:G11"/>
    <mergeCell ref="G8:G9"/>
    <mergeCell ref="G6:G7"/>
    <mergeCell ref="G4:G5"/>
    <mergeCell ref="G2:K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O39"/>
  <sheetViews>
    <sheetView workbookViewId="0">
      <selection activeCell="O34" sqref="O34"/>
    </sheetView>
  </sheetViews>
  <sheetFormatPr defaultRowHeight="15" x14ac:dyDescent="0.25"/>
  <cols>
    <col min="1" max="1" width="31.5703125" style="1" customWidth="1"/>
    <col min="2" max="16384" width="9.140625" style="1"/>
  </cols>
  <sheetData>
    <row r="1" spans="1:15" ht="21.75" thickBot="1" x14ac:dyDescent="0.4">
      <c r="A1" s="873" t="s">
        <v>550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</row>
    <row r="2" spans="1:15" ht="15" customHeight="1" thickBot="1" x14ac:dyDescent="0.3">
      <c r="A2" s="7" t="s">
        <v>45</v>
      </c>
      <c r="B2" s="123" t="s">
        <v>46</v>
      </c>
      <c r="C2" s="8">
        <v>2005</v>
      </c>
      <c r="D2" s="8">
        <v>2006</v>
      </c>
      <c r="E2" s="8">
        <v>2007</v>
      </c>
      <c r="F2" s="8">
        <v>2008</v>
      </c>
      <c r="G2" s="8">
        <v>2009</v>
      </c>
      <c r="H2" s="8">
        <v>2010</v>
      </c>
      <c r="I2" s="8">
        <v>2011</v>
      </c>
      <c r="J2" s="8">
        <v>2012</v>
      </c>
      <c r="K2" s="8">
        <v>2013</v>
      </c>
      <c r="L2" s="8">
        <v>2014</v>
      </c>
      <c r="M2" s="753">
        <v>2015</v>
      </c>
      <c r="N2" s="602">
        <v>2016</v>
      </c>
      <c r="O2" s="165">
        <v>2017</v>
      </c>
    </row>
    <row r="3" spans="1:15" ht="15" customHeight="1" x14ac:dyDescent="0.25">
      <c r="A3" s="116" t="s">
        <v>47</v>
      </c>
      <c r="B3" s="124" t="s">
        <v>48</v>
      </c>
      <c r="C3" s="138">
        <v>1004</v>
      </c>
      <c r="D3" s="139">
        <v>1003</v>
      </c>
      <c r="E3" s="138">
        <v>1008</v>
      </c>
      <c r="F3" s="138">
        <v>995</v>
      </c>
      <c r="G3" s="138">
        <v>1002</v>
      </c>
      <c r="H3" s="138">
        <v>1001</v>
      </c>
      <c r="I3" s="139">
        <v>994</v>
      </c>
      <c r="J3" s="138">
        <v>995</v>
      </c>
      <c r="K3" s="138">
        <v>991</v>
      </c>
      <c r="L3" s="153">
        <v>976</v>
      </c>
      <c r="M3" s="153">
        <v>1019</v>
      </c>
      <c r="N3" s="603">
        <v>941</v>
      </c>
      <c r="O3" s="166">
        <v>1038</v>
      </c>
    </row>
    <row r="4" spans="1:15" ht="15" customHeight="1" x14ac:dyDescent="0.25">
      <c r="A4" s="9" t="s">
        <v>49</v>
      </c>
      <c r="B4" s="125" t="s">
        <v>50</v>
      </c>
      <c r="C4" s="140">
        <v>490</v>
      </c>
      <c r="D4" s="140">
        <v>490</v>
      </c>
      <c r="E4" s="140">
        <v>489</v>
      </c>
      <c r="F4" s="140">
        <v>490</v>
      </c>
      <c r="G4" s="140">
        <v>492</v>
      </c>
      <c r="H4" s="140">
        <v>491</v>
      </c>
      <c r="I4" s="140">
        <v>495</v>
      </c>
      <c r="J4" s="141">
        <v>517</v>
      </c>
      <c r="K4" s="141">
        <v>495</v>
      </c>
      <c r="L4" s="154">
        <v>518</v>
      </c>
      <c r="M4" s="154">
        <v>513</v>
      </c>
      <c r="N4" s="604">
        <v>514</v>
      </c>
      <c r="O4" s="167">
        <v>518</v>
      </c>
    </row>
    <row r="5" spans="1:15" ht="15" customHeight="1" x14ac:dyDescent="0.25">
      <c r="A5" s="116" t="s">
        <v>51</v>
      </c>
      <c r="B5" s="124" t="s">
        <v>48</v>
      </c>
      <c r="C5" s="142">
        <v>823</v>
      </c>
      <c r="D5" s="142">
        <v>824</v>
      </c>
      <c r="E5" s="142">
        <v>912</v>
      </c>
      <c r="F5" s="142">
        <v>886</v>
      </c>
      <c r="G5" s="142">
        <v>890</v>
      </c>
      <c r="H5" s="142">
        <v>913</v>
      </c>
      <c r="I5" s="142">
        <v>913</v>
      </c>
      <c r="J5" s="142">
        <v>911</v>
      </c>
      <c r="K5" s="142">
        <v>771</v>
      </c>
      <c r="L5" s="155">
        <v>910</v>
      </c>
      <c r="M5" s="155">
        <v>872</v>
      </c>
      <c r="N5" s="605">
        <v>935</v>
      </c>
      <c r="O5" s="168">
        <v>918</v>
      </c>
    </row>
    <row r="6" spans="1:15" ht="15" customHeight="1" x14ac:dyDescent="0.25">
      <c r="A6" s="9" t="s">
        <v>52</v>
      </c>
      <c r="B6" s="125" t="s">
        <v>50</v>
      </c>
      <c r="C6" s="140">
        <v>288</v>
      </c>
      <c r="D6" s="140">
        <v>286</v>
      </c>
      <c r="E6" s="140">
        <v>284</v>
      </c>
      <c r="F6" s="140">
        <v>254</v>
      </c>
      <c r="G6" s="140">
        <v>288</v>
      </c>
      <c r="H6" s="140">
        <v>255</v>
      </c>
      <c r="I6" s="140">
        <v>297</v>
      </c>
      <c r="J6" s="141">
        <v>300</v>
      </c>
      <c r="K6" s="141">
        <v>293</v>
      </c>
      <c r="L6" s="154">
        <v>296</v>
      </c>
      <c r="M6" s="154">
        <v>291</v>
      </c>
      <c r="N6" s="604">
        <v>293</v>
      </c>
      <c r="O6" s="167">
        <v>294</v>
      </c>
    </row>
    <row r="7" spans="1:15" ht="15" customHeight="1" x14ac:dyDescent="0.25">
      <c r="A7" s="116" t="s">
        <v>53</v>
      </c>
      <c r="B7" s="124" t="s">
        <v>93</v>
      </c>
      <c r="C7" s="142">
        <v>296</v>
      </c>
      <c r="D7" s="142">
        <v>327</v>
      </c>
      <c r="E7" s="142">
        <v>315</v>
      </c>
      <c r="F7" s="142">
        <v>299</v>
      </c>
      <c r="G7" s="142">
        <v>311</v>
      </c>
      <c r="H7" s="142">
        <v>317</v>
      </c>
      <c r="I7" s="142">
        <v>621</v>
      </c>
      <c r="J7" s="142">
        <v>437</v>
      </c>
      <c r="K7" s="142">
        <v>257</v>
      </c>
      <c r="L7" s="155">
        <v>294</v>
      </c>
      <c r="M7" s="155">
        <v>286</v>
      </c>
      <c r="N7" s="605">
        <v>300</v>
      </c>
      <c r="O7" s="168">
        <v>300</v>
      </c>
    </row>
    <row r="8" spans="1:15" ht="15" customHeight="1" x14ac:dyDescent="0.25">
      <c r="A8" s="9" t="s">
        <v>55</v>
      </c>
      <c r="B8" s="125" t="s">
        <v>56</v>
      </c>
      <c r="C8" s="140">
        <v>115</v>
      </c>
      <c r="D8" s="140">
        <v>118</v>
      </c>
      <c r="E8" s="140">
        <v>104</v>
      </c>
      <c r="F8" s="140">
        <v>89</v>
      </c>
      <c r="G8" s="140">
        <v>80</v>
      </c>
      <c r="H8" s="140">
        <v>0</v>
      </c>
      <c r="I8" s="140">
        <v>0</v>
      </c>
      <c r="J8" s="143">
        <v>0</v>
      </c>
      <c r="K8" s="143">
        <v>0</v>
      </c>
      <c r="L8" s="156">
        <v>0</v>
      </c>
      <c r="M8" s="156">
        <v>0</v>
      </c>
      <c r="N8" s="606">
        <v>0</v>
      </c>
      <c r="O8" s="169">
        <v>0</v>
      </c>
    </row>
    <row r="9" spans="1:15" ht="15" customHeight="1" x14ac:dyDescent="0.25">
      <c r="A9" s="116" t="s">
        <v>57</v>
      </c>
      <c r="B9" s="124" t="s">
        <v>56</v>
      </c>
      <c r="C9" s="144">
        <v>146</v>
      </c>
      <c r="D9" s="142">
        <v>148</v>
      </c>
      <c r="E9" s="144">
        <v>145</v>
      </c>
      <c r="F9" s="144">
        <v>149</v>
      </c>
      <c r="G9" s="144">
        <v>148</v>
      </c>
      <c r="H9" s="144">
        <v>150</v>
      </c>
      <c r="I9" s="142">
        <v>125</v>
      </c>
      <c r="J9" s="144">
        <v>150</v>
      </c>
      <c r="K9" s="144">
        <v>137</v>
      </c>
      <c r="L9" s="157">
        <v>146</v>
      </c>
      <c r="M9" s="157">
        <v>126</v>
      </c>
      <c r="N9" s="607">
        <v>142</v>
      </c>
      <c r="O9" s="170">
        <v>145</v>
      </c>
    </row>
    <row r="10" spans="1:15" ht="15" customHeight="1" x14ac:dyDescent="0.25">
      <c r="A10" s="9" t="s">
        <v>24</v>
      </c>
      <c r="B10" s="125" t="s">
        <v>58</v>
      </c>
      <c r="C10" s="140">
        <v>748</v>
      </c>
      <c r="D10" s="140">
        <v>752</v>
      </c>
      <c r="E10" s="140">
        <v>753</v>
      </c>
      <c r="F10" s="140">
        <v>733</v>
      </c>
      <c r="G10" s="140">
        <v>753</v>
      </c>
      <c r="H10" s="140">
        <v>747</v>
      </c>
      <c r="I10" s="140">
        <v>752</v>
      </c>
      <c r="J10" s="141">
        <v>745</v>
      </c>
      <c r="K10" s="141">
        <v>717</v>
      </c>
      <c r="L10" s="154">
        <v>691</v>
      </c>
      <c r="M10" s="154">
        <v>625</v>
      </c>
      <c r="N10" s="604">
        <v>647</v>
      </c>
      <c r="O10" s="167">
        <v>697</v>
      </c>
    </row>
    <row r="11" spans="1:15" ht="15" customHeight="1" x14ac:dyDescent="0.25">
      <c r="A11" s="116" t="s">
        <v>59</v>
      </c>
      <c r="B11" s="124" t="s">
        <v>48</v>
      </c>
      <c r="C11" s="142">
        <v>781</v>
      </c>
      <c r="D11" s="142">
        <v>787</v>
      </c>
      <c r="E11" s="142">
        <v>786</v>
      </c>
      <c r="F11" s="142">
        <v>911</v>
      </c>
      <c r="G11" s="142">
        <v>915</v>
      </c>
      <c r="H11" s="142">
        <v>905</v>
      </c>
      <c r="I11" s="142">
        <v>919</v>
      </c>
      <c r="J11" s="142">
        <f>868+27</f>
        <v>895</v>
      </c>
      <c r="K11" s="142">
        <v>897</v>
      </c>
      <c r="L11" s="155">
        <v>898</v>
      </c>
      <c r="M11" s="155">
        <v>892</v>
      </c>
      <c r="N11" s="605">
        <v>929</v>
      </c>
      <c r="O11" s="168">
        <f>934+27</f>
        <v>961</v>
      </c>
    </row>
    <row r="12" spans="1:15" ht="15" customHeight="1" x14ac:dyDescent="0.25">
      <c r="A12" s="9" t="s">
        <v>60</v>
      </c>
      <c r="B12" s="125" t="s">
        <v>54</v>
      </c>
      <c r="C12" s="140">
        <v>212</v>
      </c>
      <c r="D12" s="140">
        <v>224</v>
      </c>
      <c r="E12" s="140">
        <v>208</v>
      </c>
      <c r="F12" s="140">
        <v>211</v>
      </c>
      <c r="G12" s="140">
        <v>0</v>
      </c>
      <c r="H12" s="140">
        <v>0</v>
      </c>
      <c r="I12" s="140">
        <v>0</v>
      </c>
      <c r="J12" s="141">
        <v>0</v>
      </c>
      <c r="K12" s="141">
        <v>0</v>
      </c>
      <c r="L12" s="154">
        <v>0</v>
      </c>
      <c r="M12" s="154">
        <v>0</v>
      </c>
      <c r="N12" s="604">
        <v>0</v>
      </c>
      <c r="O12" s="167">
        <v>0</v>
      </c>
    </row>
    <row r="13" spans="1:15" ht="15" customHeight="1" x14ac:dyDescent="0.25">
      <c r="A13" s="116" t="s">
        <v>61</v>
      </c>
      <c r="B13" s="124" t="s">
        <v>56</v>
      </c>
      <c r="C13" s="142">
        <v>479</v>
      </c>
      <c r="D13" s="142">
        <v>480</v>
      </c>
      <c r="E13" s="142">
        <v>454</v>
      </c>
      <c r="F13" s="142">
        <v>459</v>
      </c>
      <c r="G13" s="142">
        <v>480</v>
      </c>
      <c r="H13" s="142">
        <v>464</v>
      </c>
      <c r="I13" s="142">
        <v>428</v>
      </c>
      <c r="J13" s="142">
        <v>472</v>
      </c>
      <c r="K13" s="142">
        <v>294</v>
      </c>
      <c r="L13" s="155">
        <v>431</v>
      </c>
      <c r="M13" s="155">
        <v>442</v>
      </c>
      <c r="N13" s="605">
        <v>458</v>
      </c>
      <c r="O13" s="168">
        <v>479</v>
      </c>
    </row>
    <row r="14" spans="1:15" ht="15" customHeight="1" x14ac:dyDescent="0.25">
      <c r="A14" s="9" t="s">
        <v>62</v>
      </c>
      <c r="B14" s="125" t="s">
        <v>58</v>
      </c>
      <c r="C14" s="140">
        <v>498</v>
      </c>
      <c r="D14" s="140">
        <v>495</v>
      </c>
      <c r="E14" s="140">
        <v>457</v>
      </c>
      <c r="F14" s="140">
        <v>462</v>
      </c>
      <c r="G14" s="140">
        <v>477</v>
      </c>
      <c r="H14" s="140">
        <v>503</v>
      </c>
      <c r="I14" s="140">
        <v>489</v>
      </c>
      <c r="J14" s="141">
        <f>498+24</f>
        <v>522</v>
      </c>
      <c r="K14" s="141">
        <v>566</v>
      </c>
      <c r="L14" s="154">
        <v>554</v>
      </c>
      <c r="M14" s="154">
        <v>550</v>
      </c>
      <c r="N14" s="604">
        <v>548</v>
      </c>
      <c r="O14" s="167">
        <f>551+10</f>
        <v>561</v>
      </c>
    </row>
    <row r="15" spans="1:15" ht="15" customHeight="1" x14ac:dyDescent="0.25">
      <c r="A15" s="116" t="s">
        <v>63</v>
      </c>
      <c r="B15" s="124" t="s">
        <v>58</v>
      </c>
      <c r="C15" s="144">
        <v>880</v>
      </c>
      <c r="D15" s="142">
        <v>892</v>
      </c>
      <c r="E15" s="144">
        <v>810</v>
      </c>
      <c r="F15" s="144">
        <v>783</v>
      </c>
      <c r="G15" s="144">
        <v>891</v>
      </c>
      <c r="H15" s="144">
        <v>956</v>
      </c>
      <c r="I15" s="142">
        <v>943</v>
      </c>
      <c r="J15" s="144">
        <v>955</v>
      </c>
      <c r="K15" s="144">
        <v>904</v>
      </c>
      <c r="L15" s="157">
        <v>955</v>
      </c>
      <c r="M15" s="157">
        <v>971</v>
      </c>
      <c r="N15" s="607">
        <v>965</v>
      </c>
      <c r="O15" s="170">
        <v>989</v>
      </c>
    </row>
    <row r="16" spans="1:15" ht="15" customHeight="1" x14ac:dyDescent="0.25">
      <c r="A16" s="9" t="s">
        <v>64</v>
      </c>
      <c r="B16" s="125" t="s">
        <v>48</v>
      </c>
      <c r="C16" s="140">
        <v>490</v>
      </c>
      <c r="D16" s="140">
        <v>476</v>
      </c>
      <c r="E16" s="140">
        <v>497</v>
      </c>
      <c r="F16" s="140">
        <v>476</v>
      </c>
      <c r="G16" s="140">
        <v>482</v>
      </c>
      <c r="H16" s="140">
        <v>479</v>
      </c>
      <c r="I16" s="140">
        <v>471</v>
      </c>
      <c r="J16" s="141">
        <v>0</v>
      </c>
      <c r="K16" s="141">
        <v>0</v>
      </c>
      <c r="L16" s="154">
        <v>0</v>
      </c>
      <c r="M16" s="154">
        <v>0</v>
      </c>
      <c r="N16" s="604">
        <v>0</v>
      </c>
      <c r="O16" s="167">
        <v>0</v>
      </c>
    </row>
    <row r="17" spans="1:15" ht="15" customHeight="1" x14ac:dyDescent="0.25">
      <c r="A17" s="116" t="s">
        <v>65</v>
      </c>
      <c r="B17" s="124" t="s">
        <v>50</v>
      </c>
      <c r="C17" s="142">
        <v>496</v>
      </c>
      <c r="D17" s="142">
        <v>498</v>
      </c>
      <c r="E17" s="142">
        <v>494</v>
      </c>
      <c r="F17" s="142">
        <v>475</v>
      </c>
      <c r="G17" s="142">
        <v>496</v>
      </c>
      <c r="H17" s="142">
        <v>495</v>
      </c>
      <c r="I17" s="142">
        <v>503</v>
      </c>
      <c r="J17" s="142">
        <v>515</v>
      </c>
      <c r="K17" s="142">
        <v>520</v>
      </c>
      <c r="L17" s="155">
        <v>516</v>
      </c>
      <c r="M17" s="155">
        <v>518</v>
      </c>
      <c r="N17" s="605">
        <v>516</v>
      </c>
      <c r="O17" s="168">
        <v>520</v>
      </c>
    </row>
    <row r="18" spans="1:15" ht="15" customHeight="1" x14ac:dyDescent="0.25">
      <c r="A18" s="9" t="s">
        <v>66</v>
      </c>
      <c r="B18" s="125" t="s">
        <v>48</v>
      </c>
      <c r="C18" s="140">
        <v>1453</v>
      </c>
      <c r="D18" s="140">
        <v>1467</v>
      </c>
      <c r="E18" s="140">
        <v>1465</v>
      </c>
      <c r="F18" s="140">
        <v>1652</v>
      </c>
      <c r="G18" s="140">
        <v>1645</v>
      </c>
      <c r="H18" s="140">
        <v>1638</v>
      </c>
      <c r="I18" s="140">
        <v>1651</v>
      </c>
      <c r="J18" s="141">
        <v>1621</v>
      </c>
      <c r="K18" s="141">
        <v>1651</v>
      </c>
      <c r="L18" s="154">
        <v>1637</v>
      </c>
      <c r="M18" s="154">
        <v>1636</v>
      </c>
      <c r="N18" s="604">
        <v>1620</v>
      </c>
      <c r="O18" s="167">
        <v>1618</v>
      </c>
    </row>
    <row r="19" spans="1:15" ht="15" customHeight="1" x14ac:dyDescent="0.25">
      <c r="A19" s="116" t="s">
        <v>67</v>
      </c>
      <c r="B19" s="124" t="s">
        <v>48</v>
      </c>
      <c r="C19" s="142">
        <v>0</v>
      </c>
      <c r="D19" s="142">
        <v>72</v>
      </c>
      <c r="E19" s="142">
        <v>498</v>
      </c>
      <c r="F19" s="142">
        <v>464</v>
      </c>
      <c r="G19" s="142">
        <v>493</v>
      </c>
      <c r="H19" s="142">
        <v>514</v>
      </c>
      <c r="I19" s="142">
        <v>512</v>
      </c>
      <c r="J19" s="142">
        <f>543-17</f>
        <v>526</v>
      </c>
      <c r="K19" s="142">
        <v>513</v>
      </c>
      <c r="L19" s="155">
        <v>539</v>
      </c>
      <c r="M19" s="155">
        <v>547</v>
      </c>
      <c r="N19" s="605">
        <v>568</v>
      </c>
      <c r="O19" s="168">
        <v>690</v>
      </c>
    </row>
    <row r="20" spans="1:15" ht="15" customHeight="1" x14ac:dyDescent="0.25">
      <c r="A20" s="9" t="s">
        <v>68</v>
      </c>
      <c r="B20" s="125" t="s">
        <v>54</v>
      </c>
      <c r="C20" s="140">
        <v>944</v>
      </c>
      <c r="D20" s="140">
        <v>945</v>
      </c>
      <c r="E20" s="140">
        <v>941</v>
      </c>
      <c r="F20" s="140">
        <v>931</v>
      </c>
      <c r="G20" s="140">
        <v>940</v>
      </c>
      <c r="H20" s="140">
        <v>945</v>
      </c>
      <c r="I20" s="140">
        <v>887</v>
      </c>
      <c r="J20" s="141">
        <v>939</v>
      </c>
      <c r="K20" s="141">
        <v>928</v>
      </c>
      <c r="L20" s="154">
        <v>926</v>
      </c>
      <c r="M20" s="154">
        <v>915</v>
      </c>
      <c r="N20" s="604">
        <v>855</v>
      </c>
      <c r="O20" s="167">
        <v>852</v>
      </c>
    </row>
    <row r="21" spans="1:15" ht="15" customHeight="1" x14ac:dyDescent="0.25">
      <c r="A21" s="116" t="s">
        <v>69</v>
      </c>
      <c r="B21" s="124" t="s">
        <v>50</v>
      </c>
      <c r="C21" s="144">
        <v>249</v>
      </c>
      <c r="D21" s="142">
        <v>182</v>
      </c>
      <c r="E21" s="144">
        <v>0</v>
      </c>
      <c r="F21" s="144">
        <v>0</v>
      </c>
      <c r="G21" s="144">
        <v>0</v>
      </c>
      <c r="H21" s="144">
        <v>0</v>
      </c>
      <c r="I21" s="142">
        <v>0</v>
      </c>
      <c r="J21" s="144">
        <v>0</v>
      </c>
      <c r="K21" s="144">
        <v>0</v>
      </c>
      <c r="L21" s="157">
        <v>0</v>
      </c>
      <c r="M21" s="157">
        <v>0</v>
      </c>
      <c r="N21" s="607">
        <v>0</v>
      </c>
      <c r="O21" s="170">
        <v>0</v>
      </c>
    </row>
    <row r="22" spans="1:15" ht="15" customHeight="1" x14ac:dyDescent="0.25">
      <c r="A22" s="9" t="s">
        <v>70</v>
      </c>
      <c r="B22" s="125" t="s">
        <v>56</v>
      </c>
      <c r="C22" s="140">
        <v>188</v>
      </c>
      <c r="D22" s="140">
        <v>172</v>
      </c>
      <c r="E22" s="140">
        <v>187</v>
      </c>
      <c r="F22" s="140">
        <v>170</v>
      </c>
      <c r="G22" s="140">
        <v>191</v>
      </c>
      <c r="H22" s="140">
        <v>192</v>
      </c>
      <c r="I22" s="140">
        <v>176</v>
      </c>
      <c r="J22" s="141">
        <v>191</v>
      </c>
      <c r="K22" s="141">
        <v>157</v>
      </c>
      <c r="L22" s="154">
        <v>190</v>
      </c>
      <c r="M22" s="154">
        <v>181</v>
      </c>
      <c r="N22" s="604">
        <v>174</v>
      </c>
      <c r="O22" s="167">
        <v>188</v>
      </c>
    </row>
    <row r="23" spans="1:15" ht="15" customHeight="1" x14ac:dyDescent="0.25">
      <c r="A23" s="116" t="s">
        <v>71</v>
      </c>
      <c r="B23" s="124" t="s">
        <v>58</v>
      </c>
      <c r="C23" s="142">
        <v>250</v>
      </c>
      <c r="D23" s="142">
        <v>250</v>
      </c>
      <c r="E23" s="142">
        <v>244</v>
      </c>
      <c r="F23" s="142">
        <v>244</v>
      </c>
      <c r="G23" s="142">
        <v>246</v>
      </c>
      <c r="H23" s="142">
        <v>249</v>
      </c>
      <c r="I23" s="142">
        <v>241</v>
      </c>
      <c r="J23" s="142">
        <v>250</v>
      </c>
      <c r="K23" s="142">
        <v>242</v>
      </c>
      <c r="L23" s="155">
        <v>226</v>
      </c>
      <c r="M23" s="155">
        <v>210</v>
      </c>
      <c r="N23" s="605">
        <v>215</v>
      </c>
      <c r="O23" s="168">
        <v>213</v>
      </c>
    </row>
    <row r="24" spans="1:15" ht="15" customHeight="1" x14ac:dyDescent="0.25">
      <c r="A24" s="9" t="s">
        <v>72</v>
      </c>
      <c r="B24" s="125" t="s">
        <v>56</v>
      </c>
      <c r="C24" s="140">
        <v>249</v>
      </c>
      <c r="D24" s="140">
        <v>249</v>
      </c>
      <c r="E24" s="140">
        <v>248</v>
      </c>
      <c r="F24" s="140">
        <v>243</v>
      </c>
      <c r="G24" s="140">
        <v>246</v>
      </c>
      <c r="H24" s="140">
        <v>249</v>
      </c>
      <c r="I24" s="140">
        <v>242</v>
      </c>
      <c r="J24" s="141">
        <v>217</v>
      </c>
      <c r="K24" s="141">
        <v>247</v>
      </c>
      <c r="L24" s="154">
        <v>247</v>
      </c>
      <c r="M24" s="154">
        <v>234</v>
      </c>
      <c r="N24" s="604">
        <v>252</v>
      </c>
      <c r="O24" s="167">
        <v>233</v>
      </c>
    </row>
    <row r="25" spans="1:15" ht="15" customHeight="1" x14ac:dyDescent="0.25">
      <c r="A25" s="116" t="s">
        <v>73</v>
      </c>
      <c r="B25" s="124" t="s">
        <v>50</v>
      </c>
      <c r="C25" s="142">
        <v>30</v>
      </c>
      <c r="D25" s="142">
        <v>24</v>
      </c>
      <c r="E25" s="142">
        <v>30</v>
      </c>
      <c r="F25" s="142">
        <v>27</v>
      </c>
      <c r="G25" s="142">
        <v>17</v>
      </c>
      <c r="H25" s="142">
        <v>24</v>
      </c>
      <c r="I25" s="142">
        <v>24</v>
      </c>
      <c r="J25" s="142">
        <v>17</v>
      </c>
      <c r="K25" s="142">
        <v>21</v>
      </c>
      <c r="L25" s="155">
        <v>23</v>
      </c>
      <c r="M25" s="155">
        <v>2</v>
      </c>
      <c r="N25" s="605">
        <v>27</v>
      </c>
      <c r="O25" s="168">
        <v>18</v>
      </c>
    </row>
    <row r="26" spans="1:15" ht="15" customHeight="1" x14ac:dyDescent="0.25">
      <c r="A26" s="9" t="s">
        <v>74</v>
      </c>
      <c r="B26" s="125" t="s">
        <v>58</v>
      </c>
      <c r="C26" s="145">
        <v>2412</v>
      </c>
      <c r="D26" s="145">
        <v>2405</v>
      </c>
      <c r="E26" s="145">
        <v>2530</v>
      </c>
      <c r="F26" s="145">
        <v>2495</v>
      </c>
      <c r="G26" s="145">
        <v>2531</v>
      </c>
      <c r="H26" s="145">
        <v>2521</v>
      </c>
      <c r="I26" s="145">
        <v>2493</v>
      </c>
      <c r="J26" s="141">
        <v>2388</v>
      </c>
      <c r="K26" s="141">
        <v>2313</v>
      </c>
      <c r="L26" s="154">
        <v>2455</v>
      </c>
      <c r="M26" s="154">
        <v>2437</v>
      </c>
      <c r="N26" s="604">
        <v>2452</v>
      </c>
      <c r="O26" s="167">
        <v>2476</v>
      </c>
    </row>
    <row r="27" spans="1:15" ht="15" customHeight="1" thickBot="1" x14ac:dyDescent="0.3">
      <c r="A27" s="116" t="s">
        <v>75</v>
      </c>
      <c r="B27" s="124" t="s">
        <v>50</v>
      </c>
      <c r="C27" s="142">
        <v>479</v>
      </c>
      <c r="D27" s="142">
        <v>482</v>
      </c>
      <c r="E27" s="142">
        <v>471</v>
      </c>
      <c r="F27" s="142">
        <v>475</v>
      </c>
      <c r="G27" s="142">
        <v>471</v>
      </c>
      <c r="H27" s="142">
        <v>479</v>
      </c>
      <c r="I27" s="142">
        <v>479</v>
      </c>
      <c r="J27" s="142">
        <v>400</v>
      </c>
      <c r="K27" s="142">
        <v>402</v>
      </c>
      <c r="L27" s="155">
        <v>490</v>
      </c>
      <c r="M27" s="155">
        <v>499</v>
      </c>
      <c r="N27" s="605">
        <v>494</v>
      </c>
      <c r="O27" s="168">
        <v>500</v>
      </c>
    </row>
    <row r="28" spans="1:15" ht="15" customHeight="1" thickTop="1" x14ac:dyDescent="0.25">
      <c r="A28" s="120" t="s">
        <v>76</v>
      </c>
      <c r="B28" s="126"/>
      <c r="C28" s="146">
        <v>14000</v>
      </c>
      <c r="D28" s="146">
        <v>14048</v>
      </c>
      <c r="E28" s="146">
        <v>14330</v>
      </c>
      <c r="F28" s="146">
        <v>14373</v>
      </c>
      <c r="G28" s="146">
        <v>14485</v>
      </c>
      <c r="H28" s="146">
        <f>SUM(H3:H27)</f>
        <v>14487</v>
      </c>
      <c r="I28" s="146">
        <f>SUM(I3:I27)</f>
        <v>14655</v>
      </c>
      <c r="J28" s="146">
        <f>SUM(J3:J27)</f>
        <v>13963</v>
      </c>
      <c r="K28" s="146">
        <f>SUM(K3:K27)</f>
        <v>13316</v>
      </c>
      <c r="L28" s="146">
        <f t="shared" ref="L28:N28" si="0">SUM(L3:L27)</f>
        <v>13918</v>
      </c>
      <c r="M28" s="158">
        <f t="shared" si="0"/>
        <v>13766</v>
      </c>
      <c r="N28" s="608">
        <f t="shared" si="0"/>
        <v>13845</v>
      </c>
      <c r="O28" s="608">
        <f t="shared" ref="O28" si="1">SUM(O3:O27)</f>
        <v>14208</v>
      </c>
    </row>
    <row r="29" spans="1:15" ht="15" customHeight="1" x14ac:dyDescent="0.25">
      <c r="A29" s="119" t="s">
        <v>39</v>
      </c>
      <c r="B29" s="127"/>
      <c r="C29" s="147">
        <v>1226</v>
      </c>
      <c r="D29" s="148">
        <v>1336</v>
      </c>
      <c r="E29" s="147">
        <v>1393</v>
      </c>
      <c r="F29" s="147">
        <v>1734</v>
      </c>
      <c r="G29" s="147">
        <v>1558</v>
      </c>
      <c r="H29" s="147">
        <v>1570</v>
      </c>
      <c r="I29" s="147">
        <v>1862</v>
      </c>
      <c r="J29" s="147">
        <v>1725</v>
      </c>
      <c r="K29" s="147">
        <v>1250</v>
      </c>
      <c r="L29" s="159">
        <v>1330</v>
      </c>
      <c r="M29" s="159">
        <v>1368</v>
      </c>
      <c r="N29" s="609">
        <v>1219</v>
      </c>
      <c r="O29" s="172">
        <v>1072</v>
      </c>
    </row>
    <row r="30" spans="1:15" ht="15" customHeight="1" x14ac:dyDescent="0.25">
      <c r="A30" s="10" t="s">
        <v>77</v>
      </c>
      <c r="B30" s="128"/>
      <c r="C30" s="149">
        <v>772</v>
      </c>
      <c r="D30" s="149">
        <v>843</v>
      </c>
      <c r="E30" s="149">
        <v>842</v>
      </c>
      <c r="F30" s="149">
        <v>966</v>
      </c>
      <c r="G30" s="149">
        <v>757</v>
      </c>
      <c r="H30" s="149">
        <v>704</v>
      </c>
      <c r="I30" s="149">
        <v>753</v>
      </c>
      <c r="J30" s="150">
        <v>603</v>
      </c>
      <c r="K30" s="150">
        <v>434</v>
      </c>
      <c r="L30" s="160">
        <v>389</v>
      </c>
      <c r="M30" s="160">
        <v>354</v>
      </c>
      <c r="N30" s="610">
        <v>296</v>
      </c>
      <c r="O30" s="173">
        <v>269</v>
      </c>
    </row>
    <row r="31" spans="1:15" ht="15" customHeight="1" x14ac:dyDescent="0.25">
      <c r="A31" s="119" t="s">
        <v>78</v>
      </c>
      <c r="B31" s="127"/>
      <c r="C31" s="148">
        <v>613</v>
      </c>
      <c r="D31" s="148">
        <v>631</v>
      </c>
      <c r="E31" s="148">
        <v>168</v>
      </c>
      <c r="F31" s="148">
        <v>119</v>
      </c>
      <c r="G31" s="148">
        <v>191</v>
      </c>
      <c r="H31" s="148">
        <v>381</v>
      </c>
      <c r="I31" s="148">
        <v>280</v>
      </c>
      <c r="J31" s="142">
        <f>327+29+30+17</f>
        <v>403</v>
      </c>
      <c r="K31" s="142">
        <v>642</v>
      </c>
      <c r="L31" s="155">
        <v>590</v>
      </c>
      <c r="M31" s="155">
        <v>468</v>
      </c>
      <c r="N31" s="605">
        <v>327</v>
      </c>
      <c r="O31" s="168">
        <v>304</v>
      </c>
    </row>
    <row r="32" spans="1:15" ht="15" customHeight="1" thickBot="1" x14ac:dyDescent="0.3">
      <c r="A32" s="11" t="s">
        <v>91</v>
      </c>
      <c r="B32" s="129"/>
      <c r="C32" s="151">
        <v>4093</v>
      </c>
      <c r="D32" s="151">
        <v>5154</v>
      </c>
      <c r="E32" s="151">
        <v>5786</v>
      </c>
      <c r="F32" s="151">
        <v>5797</v>
      </c>
      <c r="G32" s="151">
        <v>6195</v>
      </c>
      <c r="H32" s="151">
        <v>5718</v>
      </c>
      <c r="I32" s="151">
        <v>5060</v>
      </c>
      <c r="J32" s="151">
        <f>2+242+155+3944</f>
        <v>4343</v>
      </c>
      <c r="K32" s="151">
        <v>4424</v>
      </c>
      <c r="L32" s="161">
        <v>4295</v>
      </c>
      <c r="M32" s="161">
        <v>4669</v>
      </c>
      <c r="N32" s="611">
        <v>3945</v>
      </c>
      <c r="O32" s="174">
        <v>4248</v>
      </c>
    </row>
    <row r="33" spans="1:15" ht="15" customHeight="1" thickTop="1" x14ac:dyDescent="0.25">
      <c r="A33" s="120" t="s">
        <v>79</v>
      </c>
      <c r="B33" s="126"/>
      <c r="C33" s="146">
        <v>20704</v>
      </c>
      <c r="D33" s="146">
        <v>22012</v>
      </c>
      <c r="E33" s="146">
        <v>22519</v>
      </c>
      <c r="F33" s="146">
        <v>22989</v>
      </c>
      <c r="G33" s="146">
        <v>23186</v>
      </c>
      <c r="H33" s="146">
        <f t="shared" ref="H33:M33" si="2">SUM(H28:H32)</f>
        <v>22860</v>
      </c>
      <c r="I33" s="146">
        <f t="shared" si="2"/>
        <v>22610</v>
      </c>
      <c r="J33" s="146">
        <f t="shared" si="2"/>
        <v>21037</v>
      </c>
      <c r="K33" s="146">
        <f t="shared" si="2"/>
        <v>20066</v>
      </c>
      <c r="L33" s="158">
        <f t="shared" si="2"/>
        <v>20522</v>
      </c>
      <c r="M33" s="158">
        <f t="shared" si="2"/>
        <v>20625</v>
      </c>
      <c r="N33" s="608">
        <f t="shared" ref="N33:O33" si="3">SUM(N28:N32)</f>
        <v>19632</v>
      </c>
      <c r="O33" s="171">
        <f t="shared" si="3"/>
        <v>20101</v>
      </c>
    </row>
    <row r="34" spans="1:15" ht="15" customHeight="1" x14ac:dyDescent="0.25">
      <c r="A34" s="119" t="s">
        <v>80</v>
      </c>
      <c r="B34" s="127"/>
      <c r="C34" s="148">
        <v>180</v>
      </c>
      <c r="D34" s="148">
        <v>167</v>
      </c>
      <c r="E34" s="148">
        <v>183</v>
      </c>
      <c r="F34" s="148">
        <v>171</v>
      </c>
      <c r="G34" s="148">
        <v>175</v>
      </c>
      <c r="H34" s="148">
        <v>213</v>
      </c>
      <c r="I34" s="148">
        <v>214</v>
      </c>
      <c r="J34" s="148">
        <v>218</v>
      </c>
      <c r="K34" s="148">
        <v>210</v>
      </c>
      <c r="L34" s="162">
        <v>188</v>
      </c>
      <c r="M34" s="162">
        <v>188</v>
      </c>
      <c r="N34" s="612">
        <v>174</v>
      </c>
      <c r="O34" s="175">
        <v>167</v>
      </c>
    </row>
    <row r="35" spans="1:15" ht="15" customHeight="1" x14ac:dyDescent="0.25">
      <c r="A35" s="10" t="s">
        <v>81</v>
      </c>
      <c r="B35" s="128"/>
      <c r="C35" s="149">
        <v>38</v>
      </c>
      <c r="D35" s="149">
        <v>43</v>
      </c>
      <c r="E35" s="149">
        <v>24</v>
      </c>
      <c r="F35" s="149">
        <v>39</v>
      </c>
      <c r="G35" s="149">
        <v>29</v>
      </c>
      <c r="H35" s="149">
        <v>34</v>
      </c>
      <c r="I35" s="149">
        <v>49</v>
      </c>
      <c r="J35" s="149">
        <v>40</v>
      </c>
      <c r="K35" s="149">
        <v>41</v>
      </c>
      <c r="L35" s="163">
        <v>38</v>
      </c>
      <c r="M35" s="163">
        <v>32</v>
      </c>
      <c r="N35" s="613">
        <v>32</v>
      </c>
      <c r="O35" s="176">
        <v>33</v>
      </c>
    </row>
    <row r="36" spans="1:15" ht="15" customHeight="1" thickBot="1" x14ac:dyDescent="0.3">
      <c r="A36" s="119" t="s">
        <v>92</v>
      </c>
      <c r="B36" s="127"/>
      <c r="C36" s="148">
        <v>3</v>
      </c>
      <c r="D36" s="148">
        <v>9</v>
      </c>
      <c r="E36" s="148">
        <v>2</v>
      </c>
      <c r="F36" s="148">
        <v>9</v>
      </c>
      <c r="G36" s="148">
        <v>13</v>
      </c>
      <c r="H36" s="148">
        <v>6</v>
      </c>
      <c r="I36" s="148">
        <v>6</v>
      </c>
      <c r="J36" s="148">
        <v>7</v>
      </c>
      <c r="K36" s="148">
        <v>5</v>
      </c>
      <c r="L36" s="162">
        <v>7</v>
      </c>
      <c r="M36" s="162">
        <v>6</v>
      </c>
      <c r="N36" s="612">
        <v>7</v>
      </c>
      <c r="O36" s="175">
        <v>8</v>
      </c>
    </row>
    <row r="37" spans="1:15" ht="15" customHeight="1" thickTop="1" thickBot="1" x14ac:dyDescent="0.3">
      <c r="A37" s="122" t="s">
        <v>82</v>
      </c>
      <c r="B37" s="130"/>
      <c r="C37" s="152">
        <v>221</v>
      </c>
      <c r="D37" s="152">
        <v>219</v>
      </c>
      <c r="E37" s="152">
        <v>209</v>
      </c>
      <c r="F37" s="152">
        <v>219</v>
      </c>
      <c r="G37" s="152">
        <v>217</v>
      </c>
      <c r="H37" s="152">
        <f t="shared" ref="H37:M37" si="4">SUM(H34:H36)</f>
        <v>253</v>
      </c>
      <c r="I37" s="152">
        <f t="shared" si="4"/>
        <v>269</v>
      </c>
      <c r="J37" s="152">
        <f t="shared" si="4"/>
        <v>265</v>
      </c>
      <c r="K37" s="152">
        <f t="shared" si="4"/>
        <v>256</v>
      </c>
      <c r="L37" s="164">
        <f t="shared" si="4"/>
        <v>233</v>
      </c>
      <c r="M37" s="164">
        <f t="shared" si="4"/>
        <v>226</v>
      </c>
      <c r="N37" s="614">
        <f t="shared" ref="N37:O37" si="5">SUM(N34:N36)</f>
        <v>213</v>
      </c>
      <c r="O37" s="177">
        <f t="shared" si="5"/>
        <v>208</v>
      </c>
    </row>
    <row r="38" spans="1:15" ht="15" customHeight="1" x14ac:dyDescent="0.25">
      <c r="A38" s="12" t="s">
        <v>94</v>
      </c>
    </row>
    <row r="39" spans="1:15" ht="15" customHeight="1" x14ac:dyDescent="0.25">
      <c r="A39" s="12" t="s">
        <v>95</v>
      </c>
    </row>
  </sheetData>
  <mergeCells count="1">
    <mergeCell ref="A1:N1"/>
  </mergeCells>
  <pageMargins left="0.7" right="0.7" top="0.75" bottom="0.75" header="0.3" footer="0.3"/>
  <pageSetup orientation="portrait" horizontalDpi="300" verticalDpi="30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7"/>
  <sheetViews>
    <sheetView tabSelected="1" topLeftCell="A22" workbookViewId="0">
      <selection activeCell="H16" sqref="H16"/>
    </sheetView>
  </sheetViews>
  <sheetFormatPr defaultRowHeight="15" x14ac:dyDescent="0.25"/>
  <cols>
    <col min="1" max="1" width="3.5703125" style="564" customWidth="1"/>
    <col min="2" max="2" width="9.140625" style="361"/>
    <col min="3" max="5" width="18.28515625" style="361" customWidth="1"/>
    <col min="6" max="16384" width="9.140625" style="2"/>
  </cols>
  <sheetData>
    <row r="1" spans="1:5" ht="15" customHeight="1" x14ac:dyDescent="0.3">
      <c r="A1" s="981" t="s">
        <v>428</v>
      </c>
      <c r="B1" s="981"/>
      <c r="C1" s="981"/>
      <c r="D1" s="981"/>
      <c r="E1" s="981"/>
    </row>
    <row r="2" spans="1:5" ht="15" customHeight="1" thickBot="1" x14ac:dyDescent="0.3">
      <c r="A2" s="563"/>
      <c r="B2" s="18"/>
      <c r="C2" s="596" t="s">
        <v>421</v>
      </c>
      <c r="D2" s="596" t="s">
        <v>422</v>
      </c>
      <c r="E2" s="596" t="s">
        <v>9</v>
      </c>
    </row>
    <row r="3" spans="1:5" ht="15" customHeight="1" x14ac:dyDescent="0.25">
      <c r="A3" s="983" t="s">
        <v>423</v>
      </c>
      <c r="B3" s="565" t="s">
        <v>111</v>
      </c>
      <c r="C3" s="566">
        <v>8.7999999999999995E-2</v>
      </c>
      <c r="D3" s="566">
        <v>0.24099999999999999</v>
      </c>
      <c r="E3" s="567">
        <v>0.32900000000000001</v>
      </c>
    </row>
    <row r="4" spans="1:5" ht="15" customHeight="1" x14ac:dyDescent="0.25">
      <c r="A4" s="984"/>
      <c r="B4" s="24" t="s">
        <v>112</v>
      </c>
      <c r="C4" s="492">
        <v>0.10299999999999999</v>
      </c>
      <c r="D4" s="492">
        <v>0.23599999999999999</v>
      </c>
      <c r="E4" s="493">
        <v>0.33900000000000002</v>
      </c>
    </row>
    <row r="5" spans="1:5" ht="15" customHeight="1" x14ac:dyDescent="0.25">
      <c r="A5" s="984"/>
      <c r="B5" s="568" t="s">
        <v>113</v>
      </c>
      <c r="C5" s="569">
        <v>9.2999999999999999E-2</v>
      </c>
      <c r="D5" s="569">
        <v>0.24399999999999999</v>
      </c>
      <c r="E5" s="570">
        <v>0.33700000000000002</v>
      </c>
    </row>
    <row r="6" spans="1:5" ht="15" customHeight="1" x14ac:dyDescent="0.25">
      <c r="A6" s="984"/>
      <c r="B6" s="24" t="s">
        <v>114</v>
      </c>
      <c r="C6" s="492">
        <v>0.09</v>
      </c>
      <c r="D6" s="492">
        <v>0.23599999999999999</v>
      </c>
      <c r="E6" s="493">
        <v>0.32700000000000001</v>
      </c>
    </row>
    <row r="7" spans="1:5" ht="15" customHeight="1" x14ac:dyDescent="0.25">
      <c r="A7" s="984"/>
      <c r="B7" s="568" t="s">
        <v>115</v>
      </c>
      <c r="C7" s="569">
        <v>8.6999999999999994E-2</v>
      </c>
      <c r="D7" s="569">
        <v>0.24199999999999999</v>
      </c>
      <c r="E7" s="570">
        <v>0.32900000000000001</v>
      </c>
    </row>
    <row r="8" spans="1:5" ht="15" customHeight="1" x14ac:dyDescent="0.25">
      <c r="A8" s="984"/>
      <c r="B8" s="24" t="s">
        <v>116</v>
      </c>
      <c r="C8" s="492">
        <v>7.1999999999999995E-2</v>
      </c>
      <c r="D8" s="492">
        <v>0.26400000000000001</v>
      </c>
      <c r="E8" s="493">
        <v>0.33600000000000002</v>
      </c>
    </row>
    <row r="9" spans="1:5" ht="15" customHeight="1" x14ac:dyDescent="0.25">
      <c r="A9" s="984"/>
      <c r="B9" s="568" t="s">
        <v>117</v>
      </c>
      <c r="C9" s="569">
        <v>7.2999999999999995E-2</v>
      </c>
      <c r="D9" s="569">
        <v>0.252</v>
      </c>
      <c r="E9" s="570">
        <v>0.32400000000000001</v>
      </c>
    </row>
    <row r="10" spans="1:5" ht="15" customHeight="1" x14ac:dyDescent="0.25">
      <c r="A10" s="984"/>
      <c r="B10" s="24" t="s">
        <v>118</v>
      </c>
      <c r="C10" s="492">
        <v>6.2E-2</v>
      </c>
      <c r="D10" s="492">
        <v>0.23200000000000001</v>
      </c>
      <c r="E10" s="493">
        <v>0.29399999999999998</v>
      </c>
    </row>
    <row r="11" spans="1:5" ht="15" customHeight="1" x14ac:dyDescent="0.25">
      <c r="A11" s="984"/>
      <c r="B11" s="568" t="s">
        <v>119</v>
      </c>
      <c r="C11" s="569">
        <v>0.06</v>
      </c>
      <c r="D11" s="569">
        <v>0.23899999999999999</v>
      </c>
      <c r="E11" s="570">
        <v>0.29899999999999999</v>
      </c>
    </row>
    <row r="12" spans="1:5" ht="15" customHeight="1" x14ac:dyDescent="0.25">
      <c r="A12" s="984"/>
      <c r="B12" s="24" t="s">
        <v>120</v>
      </c>
      <c r="C12" s="492">
        <v>6.6000000000000003E-2</v>
      </c>
      <c r="D12" s="492">
        <v>0.27300000000000002</v>
      </c>
      <c r="E12" s="493">
        <v>0.33900000000000002</v>
      </c>
    </row>
    <row r="13" spans="1:5" ht="15" customHeight="1" x14ac:dyDescent="0.25">
      <c r="A13" s="984"/>
      <c r="B13" s="568" t="s">
        <v>462</v>
      </c>
      <c r="C13" s="569">
        <v>7.2999999999999995E-2</v>
      </c>
      <c r="D13" s="569">
        <v>0.26800000000000002</v>
      </c>
      <c r="E13" s="570">
        <v>0.34200000000000003</v>
      </c>
    </row>
    <row r="14" spans="1:5" s="361" customFormat="1" ht="15" customHeight="1" x14ac:dyDescent="0.25">
      <c r="A14" s="984"/>
      <c r="B14" s="24" t="s">
        <v>484</v>
      </c>
      <c r="C14" s="492">
        <v>7.5999999999999998E-2</v>
      </c>
      <c r="D14" s="492">
        <v>0.223</v>
      </c>
      <c r="E14" s="493">
        <v>0.29799999999999999</v>
      </c>
    </row>
    <row r="15" spans="1:5" ht="15" customHeight="1" thickBot="1" x14ac:dyDescent="0.3">
      <c r="A15" s="985"/>
      <c r="B15" s="568" t="s">
        <v>575</v>
      </c>
      <c r="C15" s="569">
        <v>7.9000000000000001E-2</v>
      </c>
      <c r="D15" s="569">
        <v>0.185</v>
      </c>
      <c r="E15" s="570">
        <v>0.26400000000000001</v>
      </c>
    </row>
    <row r="16" spans="1:5" ht="15" customHeight="1" x14ac:dyDescent="0.25">
      <c r="A16" s="921" t="s">
        <v>424</v>
      </c>
      <c r="B16" s="571" t="s">
        <v>111</v>
      </c>
      <c r="C16" s="572">
        <v>0.15</v>
      </c>
      <c r="D16" s="572">
        <v>0.31900000000000001</v>
      </c>
      <c r="E16" s="573">
        <v>0.46899999999999997</v>
      </c>
    </row>
    <row r="17" spans="1:8" ht="15" customHeight="1" x14ac:dyDescent="0.25">
      <c r="A17" s="922"/>
      <c r="B17" s="24" t="s">
        <v>112</v>
      </c>
      <c r="C17" s="492">
        <v>0.16700000000000001</v>
      </c>
      <c r="D17" s="492">
        <v>0.312</v>
      </c>
      <c r="E17" s="493">
        <v>0.47899999999999998</v>
      </c>
    </row>
    <row r="18" spans="1:8" ht="15" customHeight="1" x14ac:dyDescent="0.25">
      <c r="A18" s="922"/>
      <c r="B18" s="85" t="s">
        <v>113</v>
      </c>
      <c r="C18" s="574">
        <v>0.152</v>
      </c>
      <c r="D18" s="574">
        <v>0.32600000000000001</v>
      </c>
      <c r="E18" s="575">
        <v>0.47799999999999998</v>
      </c>
      <c r="H18" s="361"/>
    </row>
    <row r="19" spans="1:8" ht="15" customHeight="1" x14ac:dyDescent="0.25">
      <c r="A19" s="922"/>
      <c r="B19" s="24" t="s">
        <v>114</v>
      </c>
      <c r="C19" s="492">
        <v>0.14899999999999999</v>
      </c>
      <c r="D19" s="492">
        <v>0.32200000000000001</v>
      </c>
      <c r="E19" s="493">
        <v>0.47099999999999997</v>
      </c>
      <c r="H19" s="361"/>
    </row>
    <row r="20" spans="1:8" ht="15" customHeight="1" x14ac:dyDescent="0.25">
      <c r="A20" s="922"/>
      <c r="B20" s="85" t="s">
        <v>115</v>
      </c>
      <c r="C20" s="574">
        <v>0.14099999999999999</v>
      </c>
      <c r="D20" s="574">
        <v>0.33200000000000002</v>
      </c>
      <c r="E20" s="575">
        <v>0.47299999999999998</v>
      </c>
      <c r="H20" s="361"/>
    </row>
    <row r="21" spans="1:8" ht="15" customHeight="1" x14ac:dyDescent="0.25">
      <c r="A21" s="922"/>
      <c r="B21" s="24" t="s">
        <v>116</v>
      </c>
      <c r="C21" s="492">
        <v>0.11899999999999999</v>
      </c>
      <c r="D21" s="492">
        <v>0.33900000000000002</v>
      </c>
      <c r="E21" s="493">
        <v>0.45800000000000002</v>
      </c>
      <c r="H21" s="361"/>
    </row>
    <row r="22" spans="1:8" ht="15" customHeight="1" x14ac:dyDescent="0.25">
      <c r="A22" s="922"/>
      <c r="B22" s="85" t="s">
        <v>117</v>
      </c>
      <c r="C22" s="574">
        <v>0.123</v>
      </c>
      <c r="D22" s="574">
        <v>0.32</v>
      </c>
      <c r="E22" s="575">
        <v>0.443</v>
      </c>
      <c r="H22" s="361"/>
    </row>
    <row r="23" spans="1:8" ht="15" customHeight="1" x14ac:dyDescent="0.25">
      <c r="A23" s="922"/>
      <c r="B23" s="24" t="s">
        <v>118</v>
      </c>
      <c r="C23" s="492">
        <v>0.109</v>
      </c>
      <c r="D23" s="492">
        <v>0.30399999999999999</v>
      </c>
      <c r="E23" s="493">
        <v>0.41299999999999998</v>
      </c>
      <c r="H23" s="361"/>
    </row>
    <row r="24" spans="1:8" ht="15" customHeight="1" x14ac:dyDescent="0.25">
      <c r="A24" s="922"/>
      <c r="B24" s="85" t="s">
        <v>119</v>
      </c>
      <c r="C24" s="574">
        <v>0.112</v>
      </c>
      <c r="D24" s="574">
        <v>0.32700000000000001</v>
      </c>
      <c r="E24" s="575">
        <v>0.439</v>
      </c>
    </row>
    <row r="25" spans="1:8" ht="15" customHeight="1" x14ac:dyDescent="0.25">
      <c r="A25" s="922"/>
      <c r="B25" s="24" t="s">
        <v>120</v>
      </c>
      <c r="C25" s="492">
        <v>0.111</v>
      </c>
      <c r="D25" s="492">
        <v>0.34899999999999998</v>
      </c>
      <c r="E25" s="493">
        <v>0.46100000000000002</v>
      </c>
    </row>
    <row r="26" spans="1:8" s="361" customFormat="1" ht="15" customHeight="1" x14ac:dyDescent="0.25">
      <c r="A26" s="922"/>
      <c r="B26" s="85" t="s">
        <v>462</v>
      </c>
      <c r="C26" s="574">
        <v>0.122</v>
      </c>
      <c r="D26" s="574">
        <v>0.32700000000000001</v>
      </c>
      <c r="E26" s="575">
        <v>0.44900000000000001</v>
      </c>
    </row>
    <row r="27" spans="1:8" ht="15" customHeight="1" thickBot="1" x14ac:dyDescent="0.3">
      <c r="A27" s="982"/>
      <c r="B27" s="24" t="s">
        <v>484</v>
      </c>
      <c r="C27" s="492">
        <v>0.13300000000000001</v>
      </c>
      <c r="D27" s="492">
        <v>0.28799999999999998</v>
      </c>
      <c r="E27" s="493">
        <v>0.42099999999999999</v>
      </c>
    </row>
    <row r="28" spans="1:8" ht="15" customHeight="1" x14ac:dyDescent="0.25">
      <c r="A28" s="923" t="s">
        <v>425</v>
      </c>
      <c r="B28" s="576" t="s">
        <v>111</v>
      </c>
      <c r="C28" s="577">
        <v>0.186</v>
      </c>
      <c r="D28" s="577">
        <v>0.33900000000000002</v>
      </c>
      <c r="E28" s="578">
        <v>0.52500000000000002</v>
      </c>
    </row>
    <row r="29" spans="1:8" ht="15" customHeight="1" x14ac:dyDescent="0.25">
      <c r="A29" s="924"/>
      <c r="B29" s="24" t="s">
        <v>112</v>
      </c>
      <c r="C29" s="492">
        <v>0.19900000000000001</v>
      </c>
      <c r="D29" s="492">
        <v>0.33300000000000002</v>
      </c>
      <c r="E29" s="493">
        <v>0.53200000000000003</v>
      </c>
    </row>
    <row r="30" spans="1:8" ht="15" customHeight="1" x14ac:dyDescent="0.25">
      <c r="A30" s="924"/>
      <c r="B30" s="579" t="s">
        <v>113</v>
      </c>
      <c r="C30" s="580">
        <v>0.182</v>
      </c>
      <c r="D30" s="580">
        <v>0.35</v>
      </c>
      <c r="E30" s="581">
        <v>0.53200000000000003</v>
      </c>
    </row>
    <row r="31" spans="1:8" ht="15" customHeight="1" x14ac:dyDescent="0.25">
      <c r="A31" s="924"/>
      <c r="B31" s="24" t="s">
        <v>114</v>
      </c>
      <c r="C31" s="492">
        <v>0.17299999999999999</v>
      </c>
      <c r="D31" s="492">
        <v>0.34499999999999997</v>
      </c>
      <c r="E31" s="493">
        <v>0.51800000000000002</v>
      </c>
    </row>
    <row r="32" spans="1:8" ht="15" customHeight="1" x14ac:dyDescent="0.25">
      <c r="A32" s="924"/>
      <c r="B32" s="579" t="s">
        <v>115</v>
      </c>
      <c r="C32" s="580">
        <v>0.16800000000000001</v>
      </c>
      <c r="D32" s="580">
        <v>0.35</v>
      </c>
      <c r="E32" s="581">
        <v>0.51800000000000002</v>
      </c>
    </row>
    <row r="33" spans="1:5" ht="15" customHeight="1" x14ac:dyDescent="0.25">
      <c r="A33" s="924"/>
      <c r="B33" s="24" t="s">
        <v>116</v>
      </c>
      <c r="C33" s="492">
        <v>0.14399999999999999</v>
      </c>
      <c r="D33" s="492">
        <v>0.35499999999999998</v>
      </c>
      <c r="E33" s="493">
        <v>0.498</v>
      </c>
    </row>
    <row r="34" spans="1:5" ht="15" customHeight="1" x14ac:dyDescent="0.25">
      <c r="A34" s="924"/>
      <c r="B34" s="579" t="s">
        <v>117</v>
      </c>
      <c r="C34" s="580">
        <v>0.153</v>
      </c>
      <c r="D34" s="580">
        <v>0.33500000000000002</v>
      </c>
      <c r="E34" s="581">
        <v>0.48799999999999999</v>
      </c>
    </row>
    <row r="35" spans="1:5" ht="15" customHeight="1" x14ac:dyDescent="0.25">
      <c r="A35" s="924"/>
      <c r="B35" s="24" t="s">
        <v>118</v>
      </c>
      <c r="C35" s="492">
        <v>0.13900000000000001</v>
      </c>
      <c r="D35" s="492">
        <v>0.32200000000000001</v>
      </c>
      <c r="E35" s="493">
        <v>0.46100000000000002</v>
      </c>
    </row>
    <row r="36" spans="1:5" ht="15" customHeight="1" x14ac:dyDescent="0.25">
      <c r="A36" s="924"/>
      <c r="B36" s="579" t="s">
        <v>119</v>
      </c>
      <c r="C36" s="580">
        <v>0.14099999999999999</v>
      </c>
      <c r="D36" s="580">
        <v>0.34499999999999997</v>
      </c>
      <c r="E36" s="581">
        <v>0.48599999999999999</v>
      </c>
    </row>
    <row r="37" spans="1:5" s="361" customFormat="1" ht="15" customHeight="1" x14ac:dyDescent="0.25">
      <c r="A37" s="924"/>
      <c r="B37" s="24" t="s">
        <v>120</v>
      </c>
      <c r="C37" s="492">
        <v>0.13600000000000001</v>
      </c>
      <c r="D37" s="492">
        <v>0.36399999999999999</v>
      </c>
      <c r="E37" s="493">
        <v>0.5</v>
      </c>
    </row>
    <row r="38" spans="1:5" ht="15" customHeight="1" thickBot="1" x14ac:dyDescent="0.3">
      <c r="A38" s="925"/>
      <c r="B38" s="579" t="s">
        <v>462</v>
      </c>
      <c r="C38" s="580">
        <v>0.155</v>
      </c>
      <c r="D38" s="580">
        <v>0.34</v>
      </c>
      <c r="E38" s="581">
        <v>0.495</v>
      </c>
    </row>
    <row r="39" spans="1:5" ht="15" customHeight="1" x14ac:dyDescent="0.25">
      <c r="A39" s="986" t="s">
        <v>426</v>
      </c>
      <c r="B39" s="582" t="s">
        <v>111</v>
      </c>
      <c r="C39" s="583">
        <v>0.20899999999999999</v>
      </c>
      <c r="D39" s="583">
        <v>0.34200000000000003</v>
      </c>
      <c r="E39" s="584">
        <v>0.55100000000000005</v>
      </c>
    </row>
    <row r="40" spans="1:5" ht="15" customHeight="1" x14ac:dyDescent="0.25">
      <c r="A40" s="926"/>
      <c r="B40" s="24" t="s">
        <v>112</v>
      </c>
      <c r="C40" s="492">
        <v>0.221</v>
      </c>
      <c r="D40" s="492">
        <v>0.33700000000000002</v>
      </c>
      <c r="E40" s="493">
        <v>0.55700000000000005</v>
      </c>
    </row>
    <row r="41" spans="1:5" ht="15" customHeight="1" x14ac:dyDescent="0.25">
      <c r="A41" s="926"/>
      <c r="B41" s="585" t="s">
        <v>113</v>
      </c>
      <c r="C41" s="586">
        <v>0.20100000000000001</v>
      </c>
      <c r="D41" s="586">
        <v>0.35599999999999998</v>
      </c>
      <c r="E41" s="587">
        <v>0.55600000000000005</v>
      </c>
    </row>
    <row r="42" spans="1:5" ht="15" customHeight="1" x14ac:dyDescent="0.25">
      <c r="A42" s="926"/>
      <c r="B42" s="24" t="s">
        <v>114</v>
      </c>
      <c r="C42" s="492">
        <v>0.193</v>
      </c>
      <c r="D42" s="492">
        <v>0.35</v>
      </c>
      <c r="E42" s="493">
        <v>0.54300000000000004</v>
      </c>
    </row>
    <row r="43" spans="1:5" ht="15" customHeight="1" x14ac:dyDescent="0.25">
      <c r="A43" s="926"/>
      <c r="B43" s="585" t="s">
        <v>115</v>
      </c>
      <c r="C43" s="586">
        <v>0.189</v>
      </c>
      <c r="D43" s="586">
        <v>0.35399999999999998</v>
      </c>
      <c r="E43" s="587">
        <v>0.54300000000000004</v>
      </c>
    </row>
    <row r="44" spans="1:5" ht="15" customHeight="1" x14ac:dyDescent="0.25">
      <c r="A44" s="926"/>
      <c r="B44" s="24" t="s">
        <v>116</v>
      </c>
      <c r="C44" s="492">
        <v>0.16400000000000001</v>
      </c>
      <c r="D44" s="492">
        <v>0.35899999999999999</v>
      </c>
      <c r="E44" s="493">
        <v>0.52300000000000002</v>
      </c>
    </row>
    <row r="45" spans="1:5" ht="15" customHeight="1" x14ac:dyDescent="0.25">
      <c r="A45" s="926"/>
      <c r="B45" s="585" t="s">
        <v>117</v>
      </c>
      <c r="C45" s="586">
        <v>0.17599999999999999</v>
      </c>
      <c r="D45" s="586">
        <v>0.34</v>
      </c>
      <c r="E45" s="587">
        <v>0.51600000000000001</v>
      </c>
    </row>
    <row r="46" spans="1:5" ht="15" customHeight="1" x14ac:dyDescent="0.25">
      <c r="A46" s="926"/>
      <c r="B46" s="24" t="s">
        <v>118</v>
      </c>
      <c r="C46" s="492">
        <v>0.161</v>
      </c>
      <c r="D46" s="492">
        <v>0.32800000000000001</v>
      </c>
      <c r="E46" s="493">
        <v>0.49</v>
      </c>
    </row>
    <row r="47" spans="1:5" s="361" customFormat="1" ht="15" customHeight="1" x14ac:dyDescent="0.25">
      <c r="A47" s="926"/>
      <c r="B47" s="585" t="s">
        <v>119</v>
      </c>
      <c r="C47" s="586">
        <v>0.16</v>
      </c>
      <c r="D47" s="586">
        <v>0.35</v>
      </c>
      <c r="E47" s="587">
        <v>0.51</v>
      </c>
    </row>
    <row r="48" spans="1:5" ht="15" customHeight="1" thickBot="1" x14ac:dyDescent="0.3">
      <c r="A48" s="927"/>
      <c r="B48" s="846" t="s">
        <v>120</v>
      </c>
      <c r="C48" s="847">
        <v>0.157</v>
      </c>
      <c r="D48" s="847">
        <v>0.36799999999999999</v>
      </c>
      <c r="E48" s="848">
        <v>0.52400000000000002</v>
      </c>
    </row>
    <row r="49" spans="1:5" ht="15" customHeight="1" x14ac:dyDescent="0.25">
      <c r="A49" s="979" t="s">
        <v>427</v>
      </c>
      <c r="B49" s="588" t="s">
        <v>111</v>
      </c>
      <c r="C49" s="589">
        <v>0.22700000000000001</v>
      </c>
      <c r="D49" s="589">
        <v>0.34499999999999997</v>
      </c>
      <c r="E49" s="590">
        <v>0.57299999999999995</v>
      </c>
    </row>
    <row r="50" spans="1:5" ht="15" customHeight="1" x14ac:dyDescent="0.25">
      <c r="A50" s="980"/>
      <c r="B50" s="24" t="s">
        <v>112</v>
      </c>
      <c r="C50" s="492">
        <v>0.23499999999999999</v>
      </c>
      <c r="D50" s="492">
        <v>0.34</v>
      </c>
      <c r="E50" s="493">
        <v>0.57499999999999996</v>
      </c>
    </row>
    <row r="51" spans="1:5" ht="15" customHeight="1" x14ac:dyDescent="0.25">
      <c r="A51" s="980"/>
      <c r="B51" s="591" t="s">
        <v>113</v>
      </c>
      <c r="C51" s="592">
        <v>0.21199999999999999</v>
      </c>
      <c r="D51" s="592">
        <v>0.35799999999999998</v>
      </c>
      <c r="E51" s="593">
        <v>0.56999999999999995</v>
      </c>
    </row>
    <row r="52" spans="1:5" ht="15" customHeight="1" x14ac:dyDescent="0.25">
      <c r="A52" s="980"/>
      <c r="B52" s="23" t="s">
        <v>114</v>
      </c>
      <c r="C52" s="594">
        <v>0.20300000000000001</v>
      </c>
      <c r="D52" s="594">
        <v>0.35099999999999998</v>
      </c>
      <c r="E52" s="595">
        <v>0.55500000000000005</v>
      </c>
    </row>
    <row r="53" spans="1:5" ht="15" customHeight="1" x14ac:dyDescent="0.25">
      <c r="A53" s="980"/>
      <c r="B53" s="591" t="s">
        <v>115</v>
      </c>
      <c r="C53" s="592">
        <v>0.20300000000000001</v>
      </c>
      <c r="D53" s="592">
        <v>0.35699999999999998</v>
      </c>
      <c r="E53" s="593">
        <v>0.56000000000000005</v>
      </c>
    </row>
    <row r="54" spans="1:5" ht="15" customHeight="1" x14ac:dyDescent="0.25">
      <c r="A54" s="980"/>
      <c r="B54" s="23" t="s">
        <v>116</v>
      </c>
      <c r="C54" s="594">
        <v>0.17899999999999999</v>
      </c>
      <c r="D54" s="594">
        <v>0.35899999999999999</v>
      </c>
      <c r="E54" s="595">
        <v>0.53800000000000003</v>
      </c>
    </row>
    <row r="55" spans="1:5" ht="15" customHeight="1" x14ac:dyDescent="0.25">
      <c r="A55" s="980"/>
      <c r="B55" s="591" t="s">
        <v>117</v>
      </c>
      <c r="C55" s="592">
        <v>0.19400000000000001</v>
      </c>
      <c r="D55" s="592">
        <v>0.34</v>
      </c>
      <c r="E55" s="593">
        <v>0.53400000000000003</v>
      </c>
    </row>
    <row r="56" spans="1:5" ht="15" customHeight="1" x14ac:dyDescent="0.25">
      <c r="A56" s="980"/>
      <c r="B56" s="23" t="s">
        <v>118</v>
      </c>
      <c r="C56" s="594">
        <v>0.17599999999999999</v>
      </c>
      <c r="D56" s="594">
        <v>0.32900000000000001</v>
      </c>
      <c r="E56" s="595">
        <v>0.505</v>
      </c>
    </row>
    <row r="57" spans="1:5" s="361" customFormat="1" ht="15" customHeight="1" thickBot="1" x14ac:dyDescent="0.3">
      <c r="A57" s="835"/>
      <c r="B57" s="843" t="s">
        <v>119</v>
      </c>
      <c r="C57" s="844">
        <v>0.18099999999999999</v>
      </c>
      <c r="D57" s="844">
        <v>0.35</v>
      </c>
      <c r="E57" s="845">
        <v>0.53100000000000003</v>
      </c>
    </row>
  </sheetData>
  <mergeCells count="6">
    <mergeCell ref="A49:A56"/>
    <mergeCell ref="A1:E1"/>
    <mergeCell ref="A28:A38"/>
    <mergeCell ref="A16:A27"/>
    <mergeCell ref="A3:A15"/>
    <mergeCell ref="A39:A4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1"/>
  <sheetViews>
    <sheetView workbookViewId="0">
      <selection activeCell="A32" sqref="A32"/>
    </sheetView>
  </sheetViews>
  <sheetFormatPr defaultRowHeight="15" x14ac:dyDescent="0.25"/>
  <cols>
    <col min="1" max="1" width="39.5703125" style="2" bestFit="1" customWidth="1"/>
    <col min="2" max="13" width="9.140625" style="2"/>
    <col min="14" max="14" width="9.140625" style="361"/>
    <col min="15" max="16384" width="9.140625" style="2"/>
  </cols>
  <sheetData>
    <row r="1" spans="1:14" ht="21.75" thickBot="1" x14ac:dyDescent="0.4">
      <c r="A1" s="874" t="s">
        <v>564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2"/>
    </row>
    <row r="2" spans="1:14" x14ac:dyDescent="0.25">
      <c r="A2" s="632" t="s">
        <v>45</v>
      </c>
      <c r="B2" s="5">
        <v>2005</v>
      </c>
      <c r="C2" s="5">
        <v>2006</v>
      </c>
      <c r="D2" s="5">
        <v>2007</v>
      </c>
      <c r="E2" s="5">
        <v>2008</v>
      </c>
      <c r="F2" s="5">
        <v>2009</v>
      </c>
      <c r="G2" s="5">
        <v>2010</v>
      </c>
      <c r="H2" s="5">
        <v>2011</v>
      </c>
      <c r="I2" s="5">
        <v>2012</v>
      </c>
      <c r="J2" s="5">
        <v>2013</v>
      </c>
      <c r="K2" s="5">
        <v>2014</v>
      </c>
      <c r="L2" s="5">
        <v>2015</v>
      </c>
      <c r="M2" s="756">
        <v>2016</v>
      </c>
      <c r="N2" s="6">
        <v>2017</v>
      </c>
    </row>
    <row r="3" spans="1:14" x14ac:dyDescent="0.25">
      <c r="A3" s="633" t="s">
        <v>83</v>
      </c>
      <c r="B3" s="626">
        <v>1007</v>
      </c>
      <c r="C3" s="623">
        <v>1007</v>
      </c>
      <c r="D3" s="623">
        <v>1007</v>
      </c>
      <c r="E3" s="623">
        <v>1007</v>
      </c>
      <c r="F3" s="623">
        <v>1007</v>
      </c>
      <c r="G3" s="623">
        <v>1007</v>
      </c>
      <c r="H3" s="623">
        <v>1007</v>
      </c>
      <c r="I3" s="623">
        <v>1007</v>
      </c>
      <c r="J3" s="623">
        <v>1007</v>
      </c>
      <c r="K3" s="623">
        <v>1050</v>
      </c>
      <c r="L3" s="754">
        <v>1050</v>
      </c>
      <c r="M3" s="607">
        <v>1050</v>
      </c>
      <c r="N3" s="117">
        <v>1056</v>
      </c>
    </row>
    <row r="4" spans="1:14" x14ac:dyDescent="0.25">
      <c r="A4" s="634" t="s">
        <v>49</v>
      </c>
      <c r="B4" s="627">
        <v>494</v>
      </c>
      <c r="C4" s="141">
        <v>494</v>
      </c>
      <c r="D4" s="141">
        <v>494</v>
      </c>
      <c r="E4" s="141">
        <v>494</v>
      </c>
      <c r="F4" s="141">
        <v>494</v>
      </c>
      <c r="G4" s="141">
        <v>494</v>
      </c>
      <c r="H4" s="141">
        <v>506</v>
      </c>
      <c r="I4" s="141">
        <v>524</v>
      </c>
      <c r="J4" s="141">
        <v>524</v>
      </c>
      <c r="K4" s="141">
        <v>520</v>
      </c>
      <c r="L4" s="154">
        <v>520</v>
      </c>
      <c r="M4" s="604">
        <v>520</v>
      </c>
      <c r="N4" s="4">
        <v>520</v>
      </c>
    </row>
    <row r="5" spans="1:14" x14ac:dyDescent="0.25">
      <c r="A5" s="633" t="s">
        <v>51</v>
      </c>
      <c r="B5" s="628">
        <v>826</v>
      </c>
      <c r="C5" s="142">
        <v>826</v>
      </c>
      <c r="D5" s="142">
        <v>926</v>
      </c>
      <c r="E5" s="142">
        <v>926</v>
      </c>
      <c r="F5" s="142">
        <v>926</v>
      </c>
      <c r="G5" s="142">
        <v>920</v>
      </c>
      <c r="H5" s="142">
        <v>920</v>
      </c>
      <c r="I5" s="142">
        <v>920</v>
      </c>
      <c r="J5" s="142">
        <v>803</v>
      </c>
      <c r="K5" s="142">
        <v>880</v>
      </c>
      <c r="L5" s="155">
        <v>880</v>
      </c>
      <c r="M5" s="605">
        <v>880</v>
      </c>
      <c r="N5" s="118">
        <v>934</v>
      </c>
    </row>
    <row r="6" spans="1:14" x14ac:dyDescent="0.25">
      <c r="A6" s="634" t="s">
        <v>52</v>
      </c>
      <c r="B6" s="627">
        <v>292</v>
      </c>
      <c r="C6" s="141">
        <v>292</v>
      </c>
      <c r="D6" s="141">
        <v>292</v>
      </c>
      <c r="E6" s="141">
        <v>292</v>
      </c>
      <c r="F6" s="141">
        <v>282</v>
      </c>
      <c r="G6" s="141">
        <v>292</v>
      </c>
      <c r="H6" s="141">
        <v>304</v>
      </c>
      <c r="I6" s="141">
        <v>304</v>
      </c>
      <c r="J6" s="141">
        <v>304</v>
      </c>
      <c r="K6" s="141">
        <v>304</v>
      </c>
      <c r="L6" s="154">
        <v>304</v>
      </c>
      <c r="M6" s="604">
        <v>304</v>
      </c>
      <c r="N6" s="4">
        <v>300</v>
      </c>
    </row>
    <row r="7" spans="1:14" x14ac:dyDescent="0.25">
      <c r="A7" s="633" t="s">
        <v>53</v>
      </c>
      <c r="B7" s="628">
        <v>320</v>
      </c>
      <c r="C7" s="142">
        <v>336</v>
      </c>
      <c r="D7" s="142">
        <v>336</v>
      </c>
      <c r="E7" s="142">
        <v>336</v>
      </c>
      <c r="F7" s="142">
        <v>336</v>
      </c>
      <c r="G7" s="142">
        <v>336</v>
      </c>
      <c r="H7" s="142">
        <v>652</v>
      </c>
      <c r="I7" s="142">
        <v>604</v>
      </c>
      <c r="J7" s="142">
        <v>336</v>
      </c>
      <c r="K7" s="142">
        <v>320</v>
      </c>
      <c r="L7" s="155">
        <v>320</v>
      </c>
      <c r="M7" s="605">
        <v>336</v>
      </c>
      <c r="N7" s="118">
        <v>336</v>
      </c>
    </row>
    <row r="8" spans="1:14" x14ac:dyDescent="0.25">
      <c r="A8" s="634" t="s">
        <v>84</v>
      </c>
      <c r="B8" s="627">
        <v>100</v>
      </c>
      <c r="C8" s="141">
        <v>100</v>
      </c>
      <c r="D8" s="141">
        <v>100</v>
      </c>
      <c r="E8" s="141">
        <v>100</v>
      </c>
      <c r="F8" s="141">
        <v>100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54">
        <v>0</v>
      </c>
      <c r="M8" s="604">
        <v>0</v>
      </c>
      <c r="N8" s="4">
        <v>0</v>
      </c>
    </row>
    <row r="9" spans="1:14" x14ac:dyDescent="0.25">
      <c r="A9" s="633" t="s">
        <v>57</v>
      </c>
      <c r="B9" s="629">
        <v>150</v>
      </c>
      <c r="C9" s="144">
        <v>150</v>
      </c>
      <c r="D9" s="144">
        <v>150</v>
      </c>
      <c r="E9" s="144">
        <v>150</v>
      </c>
      <c r="F9" s="144">
        <v>150</v>
      </c>
      <c r="G9" s="144">
        <v>150</v>
      </c>
      <c r="H9" s="144">
        <v>150</v>
      </c>
      <c r="I9" s="144">
        <v>150</v>
      </c>
      <c r="J9" s="144">
        <v>150</v>
      </c>
      <c r="K9" s="144">
        <v>150</v>
      </c>
      <c r="L9" s="157">
        <v>150</v>
      </c>
      <c r="M9" s="607">
        <v>150</v>
      </c>
      <c r="N9" s="117">
        <v>150</v>
      </c>
    </row>
    <row r="10" spans="1:14" x14ac:dyDescent="0.25">
      <c r="A10" s="634" t="s">
        <v>24</v>
      </c>
      <c r="B10" s="627">
        <v>756</v>
      </c>
      <c r="C10" s="141">
        <v>756</v>
      </c>
      <c r="D10" s="141">
        <v>756</v>
      </c>
      <c r="E10" s="141">
        <v>756</v>
      </c>
      <c r="F10" s="141">
        <v>756</v>
      </c>
      <c r="G10" s="141">
        <v>756</v>
      </c>
      <c r="H10" s="141">
        <v>756</v>
      </c>
      <c r="I10" s="141">
        <v>756</v>
      </c>
      <c r="J10" s="141">
        <v>756</v>
      </c>
      <c r="K10" s="141">
        <v>756</v>
      </c>
      <c r="L10" s="154">
        <v>756</v>
      </c>
      <c r="M10" s="604">
        <v>756</v>
      </c>
      <c r="N10" s="4">
        <v>725</v>
      </c>
    </row>
    <row r="11" spans="1:14" x14ac:dyDescent="0.25">
      <c r="A11" s="633" t="s">
        <v>85</v>
      </c>
      <c r="B11" s="628">
        <v>786</v>
      </c>
      <c r="C11" s="142">
        <v>786</v>
      </c>
      <c r="D11" s="142">
        <v>786</v>
      </c>
      <c r="E11" s="142">
        <v>936</v>
      </c>
      <c r="F11" s="142">
        <v>944</v>
      </c>
      <c r="G11" s="142">
        <v>936</v>
      </c>
      <c r="H11" s="142">
        <v>936</v>
      </c>
      <c r="I11" s="142">
        <v>925</v>
      </c>
      <c r="J11" s="142">
        <v>929</v>
      </c>
      <c r="K11" s="142">
        <v>929</v>
      </c>
      <c r="L11" s="155">
        <v>929</v>
      </c>
      <c r="M11" s="605">
        <v>929</v>
      </c>
      <c r="N11" s="118">
        <v>953</v>
      </c>
    </row>
    <row r="12" spans="1:14" x14ac:dyDescent="0.25">
      <c r="A12" s="634" t="s">
        <v>86</v>
      </c>
      <c r="B12" s="627">
        <v>224</v>
      </c>
      <c r="C12" s="141">
        <v>224</v>
      </c>
      <c r="D12" s="141">
        <v>224</v>
      </c>
      <c r="E12" s="141">
        <v>224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54">
        <v>0</v>
      </c>
      <c r="M12" s="604">
        <v>0</v>
      </c>
      <c r="N12" s="4">
        <v>0</v>
      </c>
    </row>
    <row r="13" spans="1:14" x14ac:dyDescent="0.25">
      <c r="A13" s="633" t="s">
        <v>61</v>
      </c>
      <c r="B13" s="628">
        <v>484</v>
      </c>
      <c r="C13" s="142">
        <v>484</v>
      </c>
      <c r="D13" s="142">
        <v>484</v>
      </c>
      <c r="E13" s="142">
        <v>484</v>
      </c>
      <c r="F13" s="142">
        <v>484</v>
      </c>
      <c r="G13" s="142">
        <v>484</v>
      </c>
      <c r="H13" s="142">
        <v>484</v>
      </c>
      <c r="I13" s="142">
        <v>484</v>
      </c>
      <c r="J13" s="142">
        <v>484</v>
      </c>
      <c r="K13" s="142">
        <v>480</v>
      </c>
      <c r="L13" s="155">
        <v>480</v>
      </c>
      <c r="M13" s="605">
        <v>480</v>
      </c>
      <c r="N13" s="118">
        <v>480</v>
      </c>
    </row>
    <row r="14" spans="1:14" x14ac:dyDescent="0.25">
      <c r="A14" s="634" t="s">
        <v>87</v>
      </c>
      <c r="B14" s="627">
        <v>480</v>
      </c>
      <c r="C14" s="141">
        <v>480</v>
      </c>
      <c r="D14" s="141">
        <v>480</v>
      </c>
      <c r="E14" s="141">
        <v>480</v>
      </c>
      <c r="F14" s="141">
        <v>480</v>
      </c>
      <c r="G14" s="141">
        <v>480</v>
      </c>
      <c r="H14" s="141">
        <v>542</v>
      </c>
      <c r="I14" s="141">
        <v>542</v>
      </c>
      <c r="J14" s="141">
        <v>566</v>
      </c>
      <c r="K14" s="141">
        <v>572</v>
      </c>
      <c r="L14" s="154">
        <v>572</v>
      </c>
      <c r="M14" s="604">
        <v>572</v>
      </c>
      <c r="N14" s="4">
        <v>570</v>
      </c>
    </row>
    <row r="15" spans="1:14" x14ac:dyDescent="0.25">
      <c r="A15" s="633" t="s">
        <v>88</v>
      </c>
      <c r="B15" s="629">
        <v>900</v>
      </c>
      <c r="C15" s="144">
        <v>900</v>
      </c>
      <c r="D15" s="144">
        <v>900</v>
      </c>
      <c r="E15" s="144">
        <v>866</v>
      </c>
      <c r="F15" s="144">
        <v>976</v>
      </c>
      <c r="G15" s="144">
        <v>976</v>
      </c>
      <c r="H15" s="144">
        <v>976</v>
      </c>
      <c r="I15" s="144">
        <v>976</v>
      </c>
      <c r="J15" s="144">
        <v>976</v>
      </c>
      <c r="K15" s="144">
        <v>976</v>
      </c>
      <c r="L15" s="157">
        <v>976</v>
      </c>
      <c r="M15" s="607">
        <v>976</v>
      </c>
      <c r="N15" s="117">
        <v>1008</v>
      </c>
    </row>
    <row r="16" spans="1:14" x14ac:dyDescent="0.25">
      <c r="A16" s="634" t="s">
        <v>64</v>
      </c>
      <c r="B16" s="627">
        <v>500</v>
      </c>
      <c r="C16" s="141">
        <v>500</v>
      </c>
      <c r="D16" s="141">
        <v>500</v>
      </c>
      <c r="E16" s="141">
        <v>500</v>
      </c>
      <c r="F16" s="141">
        <v>500</v>
      </c>
      <c r="G16" s="141">
        <v>500</v>
      </c>
      <c r="H16" s="141">
        <v>500</v>
      </c>
      <c r="I16" s="141">
        <v>0</v>
      </c>
      <c r="J16" s="141">
        <v>0</v>
      </c>
      <c r="K16" s="141">
        <v>0</v>
      </c>
      <c r="L16" s="154">
        <v>0</v>
      </c>
      <c r="M16" s="604">
        <v>0</v>
      </c>
      <c r="N16" s="4">
        <v>0</v>
      </c>
    </row>
    <row r="17" spans="1:14" x14ac:dyDescent="0.25">
      <c r="A17" s="633" t="s">
        <v>65</v>
      </c>
      <c r="B17" s="628">
        <v>499</v>
      </c>
      <c r="C17" s="142">
        <v>499</v>
      </c>
      <c r="D17" s="142">
        <v>499</v>
      </c>
      <c r="E17" s="142">
        <v>499</v>
      </c>
      <c r="F17" s="142">
        <v>499</v>
      </c>
      <c r="G17" s="142">
        <v>499</v>
      </c>
      <c r="H17" s="142">
        <v>507</v>
      </c>
      <c r="I17" s="142">
        <v>525</v>
      </c>
      <c r="J17" s="142">
        <v>525</v>
      </c>
      <c r="K17" s="142">
        <v>521</v>
      </c>
      <c r="L17" s="155">
        <v>521</v>
      </c>
      <c r="M17" s="605">
        <v>521</v>
      </c>
      <c r="N17" s="118">
        <v>521</v>
      </c>
    </row>
    <row r="18" spans="1:14" x14ac:dyDescent="0.25">
      <c r="A18" s="634" t="s">
        <v>66</v>
      </c>
      <c r="B18" s="627">
        <v>1471</v>
      </c>
      <c r="C18" s="141">
        <v>1471</v>
      </c>
      <c r="D18" s="141">
        <v>1471</v>
      </c>
      <c r="E18" s="141">
        <v>1660</v>
      </c>
      <c r="F18" s="141">
        <v>1661</v>
      </c>
      <c r="G18" s="141">
        <v>1661</v>
      </c>
      <c r="H18" s="141">
        <v>1661</v>
      </c>
      <c r="I18" s="141">
        <v>1661</v>
      </c>
      <c r="J18" s="141">
        <v>1661</v>
      </c>
      <c r="K18" s="141">
        <v>1620</v>
      </c>
      <c r="L18" s="154">
        <v>1620</v>
      </c>
      <c r="M18" s="604">
        <v>1620</v>
      </c>
      <c r="N18" s="4">
        <v>1620</v>
      </c>
    </row>
    <row r="19" spans="1:14" x14ac:dyDescent="0.25">
      <c r="A19" s="633" t="s">
        <v>67</v>
      </c>
      <c r="B19" s="628">
        <v>0</v>
      </c>
      <c r="C19" s="142">
        <v>72</v>
      </c>
      <c r="D19" s="142">
        <v>519</v>
      </c>
      <c r="E19" s="142">
        <v>519</v>
      </c>
      <c r="F19" s="142">
        <v>519</v>
      </c>
      <c r="G19" s="142">
        <v>519</v>
      </c>
      <c r="H19" s="142">
        <v>519</v>
      </c>
      <c r="I19" s="142">
        <v>559</v>
      </c>
      <c r="J19" s="142">
        <v>565</v>
      </c>
      <c r="K19" s="142">
        <v>574</v>
      </c>
      <c r="L19" s="155">
        <v>590</v>
      </c>
      <c r="M19" s="605">
        <v>590</v>
      </c>
      <c r="N19" s="118">
        <v>702</v>
      </c>
    </row>
    <row r="20" spans="1:14" x14ac:dyDescent="0.25">
      <c r="A20" s="634" t="s">
        <v>68</v>
      </c>
      <c r="B20" s="627">
        <v>953</v>
      </c>
      <c r="C20" s="141">
        <v>953</v>
      </c>
      <c r="D20" s="141">
        <v>953</v>
      </c>
      <c r="E20" s="141">
        <v>953</v>
      </c>
      <c r="F20" s="141">
        <v>953</v>
      </c>
      <c r="G20" s="141">
        <v>951</v>
      </c>
      <c r="H20" s="141">
        <v>898</v>
      </c>
      <c r="I20" s="141">
        <v>953</v>
      </c>
      <c r="J20" s="141">
        <v>953</v>
      </c>
      <c r="K20" s="141">
        <v>930</v>
      </c>
      <c r="L20" s="154">
        <v>930</v>
      </c>
      <c r="M20" s="604">
        <v>930</v>
      </c>
      <c r="N20" s="4">
        <v>930</v>
      </c>
    </row>
    <row r="21" spans="1:14" x14ac:dyDescent="0.25">
      <c r="A21" s="633" t="s">
        <v>89</v>
      </c>
      <c r="B21" s="629">
        <v>0</v>
      </c>
      <c r="C21" s="144">
        <v>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57">
        <v>0</v>
      </c>
      <c r="M21" s="607">
        <v>0</v>
      </c>
      <c r="N21" s="117">
        <v>0</v>
      </c>
    </row>
    <row r="22" spans="1:14" x14ac:dyDescent="0.25">
      <c r="A22" s="634" t="s">
        <v>69</v>
      </c>
      <c r="B22" s="627">
        <v>256</v>
      </c>
      <c r="C22" s="141">
        <v>184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54">
        <v>0</v>
      </c>
      <c r="M22" s="604">
        <v>0</v>
      </c>
      <c r="N22" s="4">
        <v>0</v>
      </c>
    </row>
    <row r="23" spans="1:14" x14ac:dyDescent="0.25">
      <c r="A23" s="633" t="s">
        <v>70</v>
      </c>
      <c r="B23" s="628">
        <v>192</v>
      </c>
      <c r="C23" s="142">
        <v>192</v>
      </c>
      <c r="D23" s="142">
        <v>192</v>
      </c>
      <c r="E23" s="142">
        <v>192</v>
      </c>
      <c r="F23" s="142">
        <v>192</v>
      </c>
      <c r="G23" s="142">
        <v>192</v>
      </c>
      <c r="H23" s="142">
        <v>192</v>
      </c>
      <c r="I23" s="142">
        <v>192</v>
      </c>
      <c r="J23" s="142">
        <v>192</v>
      </c>
      <c r="K23" s="142">
        <v>192</v>
      </c>
      <c r="L23" s="155">
        <v>192</v>
      </c>
      <c r="M23" s="605">
        <v>192</v>
      </c>
      <c r="N23" s="118">
        <v>192</v>
      </c>
    </row>
    <row r="24" spans="1:14" x14ac:dyDescent="0.25">
      <c r="A24" s="634" t="s">
        <v>71</v>
      </c>
      <c r="B24" s="627">
        <v>255</v>
      </c>
      <c r="C24" s="141">
        <v>255</v>
      </c>
      <c r="D24" s="141">
        <v>255</v>
      </c>
      <c r="E24" s="141">
        <v>255</v>
      </c>
      <c r="F24" s="141">
        <v>255</v>
      </c>
      <c r="G24" s="141">
        <v>255</v>
      </c>
      <c r="H24" s="141">
        <v>255</v>
      </c>
      <c r="I24" s="141">
        <v>255</v>
      </c>
      <c r="J24" s="141">
        <v>255</v>
      </c>
      <c r="K24" s="141">
        <v>255</v>
      </c>
      <c r="L24" s="154">
        <v>255</v>
      </c>
      <c r="M24" s="604">
        <v>255</v>
      </c>
      <c r="N24" s="4">
        <v>255</v>
      </c>
    </row>
    <row r="25" spans="1:14" x14ac:dyDescent="0.25">
      <c r="A25" s="633" t="s">
        <v>72</v>
      </c>
      <c r="B25" s="628">
        <v>249</v>
      </c>
      <c r="C25" s="142">
        <v>249</v>
      </c>
      <c r="D25" s="142">
        <v>249</v>
      </c>
      <c r="E25" s="142">
        <v>249</v>
      </c>
      <c r="F25" s="142">
        <v>249</v>
      </c>
      <c r="G25" s="142">
        <v>249</v>
      </c>
      <c r="H25" s="142">
        <v>249</v>
      </c>
      <c r="I25" s="142">
        <v>249</v>
      </c>
      <c r="J25" s="142">
        <v>249</v>
      </c>
      <c r="K25" s="142">
        <v>252</v>
      </c>
      <c r="L25" s="155">
        <v>252</v>
      </c>
      <c r="M25" s="605">
        <v>252</v>
      </c>
      <c r="N25" s="118">
        <v>252</v>
      </c>
    </row>
    <row r="26" spans="1:14" x14ac:dyDescent="0.25">
      <c r="A26" s="634" t="s">
        <v>73</v>
      </c>
      <c r="B26" s="627">
        <v>30</v>
      </c>
      <c r="C26" s="141">
        <v>30</v>
      </c>
      <c r="D26" s="141">
        <v>30</v>
      </c>
      <c r="E26" s="141">
        <v>30</v>
      </c>
      <c r="F26" s="141">
        <v>30</v>
      </c>
      <c r="G26" s="141">
        <v>30</v>
      </c>
      <c r="H26" s="141">
        <v>30</v>
      </c>
      <c r="I26" s="141">
        <v>30</v>
      </c>
      <c r="J26" s="141">
        <v>30</v>
      </c>
      <c r="K26" s="141">
        <v>30</v>
      </c>
      <c r="L26" s="154">
        <v>30</v>
      </c>
      <c r="M26" s="604">
        <v>30</v>
      </c>
      <c r="N26" s="4">
        <v>30</v>
      </c>
    </row>
    <row r="27" spans="1:14" x14ac:dyDescent="0.25">
      <c r="A27" s="633" t="s">
        <v>74</v>
      </c>
      <c r="B27" s="629">
        <v>2445</v>
      </c>
      <c r="C27" s="144">
        <v>2445</v>
      </c>
      <c r="D27" s="144">
        <v>2545</v>
      </c>
      <c r="E27" s="144">
        <v>2545</v>
      </c>
      <c r="F27" s="144">
        <v>2545</v>
      </c>
      <c r="G27" s="144">
        <v>2545</v>
      </c>
      <c r="H27" s="144">
        <v>2545</v>
      </c>
      <c r="I27" s="144">
        <v>2485</v>
      </c>
      <c r="J27" s="144">
        <v>2485</v>
      </c>
      <c r="K27" s="144">
        <v>2488</v>
      </c>
      <c r="L27" s="157">
        <v>2488</v>
      </c>
      <c r="M27" s="607">
        <v>2488</v>
      </c>
      <c r="N27" s="117">
        <v>2488</v>
      </c>
    </row>
    <row r="28" spans="1:14" ht="15.75" thickBot="1" x14ac:dyDescent="0.3">
      <c r="A28" s="634" t="s">
        <v>75</v>
      </c>
      <c r="B28" s="627">
        <v>484</v>
      </c>
      <c r="C28" s="141">
        <v>484</v>
      </c>
      <c r="D28" s="141">
        <v>484</v>
      </c>
      <c r="E28" s="141">
        <v>484</v>
      </c>
      <c r="F28" s="141">
        <v>484</v>
      </c>
      <c r="G28" s="141">
        <v>484</v>
      </c>
      <c r="H28" s="141">
        <v>484</v>
      </c>
      <c r="I28" s="141">
        <v>404</v>
      </c>
      <c r="J28" s="141">
        <v>404</v>
      </c>
      <c r="K28" s="141">
        <v>500</v>
      </c>
      <c r="L28" s="154">
        <v>500</v>
      </c>
      <c r="M28" s="604">
        <v>500</v>
      </c>
      <c r="N28" s="4">
        <v>500</v>
      </c>
    </row>
    <row r="29" spans="1:14" ht="15.75" thickTop="1" x14ac:dyDescent="0.25">
      <c r="A29" s="635" t="s">
        <v>90</v>
      </c>
      <c r="B29" s="630">
        <v>14153</v>
      </c>
      <c r="C29" s="146">
        <v>14169</v>
      </c>
      <c r="D29" s="146">
        <v>14632</v>
      </c>
      <c r="E29" s="146">
        <v>14937</v>
      </c>
      <c r="F29" s="146">
        <v>14832</v>
      </c>
      <c r="G29" s="146">
        <v>14716</v>
      </c>
      <c r="H29" s="146">
        <f>SUM(H3:H28)</f>
        <v>15073</v>
      </c>
      <c r="I29" s="146">
        <v>14505</v>
      </c>
      <c r="J29" s="146">
        <f>SUM(J3:J28)</f>
        <v>14154</v>
      </c>
      <c r="K29" s="146">
        <f>SUM(K3:K28)</f>
        <v>14299</v>
      </c>
      <c r="L29" s="158">
        <f>SUM(L3:L28)</f>
        <v>14315</v>
      </c>
      <c r="M29" s="608">
        <f>SUM(M3:M28)</f>
        <v>14331</v>
      </c>
      <c r="N29" s="121">
        <f>SUM(N3:N28)</f>
        <v>14522</v>
      </c>
    </row>
    <row r="30" spans="1:14" ht="15.75" thickBot="1" x14ac:dyDescent="0.3">
      <c r="A30" s="636" t="s">
        <v>35</v>
      </c>
      <c r="B30" s="631">
        <v>240</v>
      </c>
      <c r="C30" s="624">
        <v>240</v>
      </c>
      <c r="D30" s="624">
        <v>233</v>
      </c>
      <c r="E30" s="624">
        <v>233</v>
      </c>
      <c r="F30" s="624">
        <v>233</v>
      </c>
      <c r="G30" s="624">
        <v>233</v>
      </c>
      <c r="H30" s="624">
        <v>233</v>
      </c>
      <c r="I30" s="624">
        <v>233</v>
      </c>
      <c r="J30" s="624">
        <v>233</v>
      </c>
      <c r="K30" s="624">
        <v>233</v>
      </c>
      <c r="L30" s="755">
        <v>233</v>
      </c>
      <c r="M30" s="625">
        <v>233</v>
      </c>
      <c r="N30" s="179">
        <v>233</v>
      </c>
    </row>
    <row r="31" spans="1:14" x14ac:dyDescent="0.25">
      <c r="A31" s="180" t="s">
        <v>576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mergeCells count="1"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5"/>
  <sheetViews>
    <sheetView workbookViewId="0">
      <selection activeCell="M25" sqref="M25"/>
    </sheetView>
  </sheetViews>
  <sheetFormatPr defaultRowHeight="15" x14ac:dyDescent="0.25"/>
  <cols>
    <col min="1" max="1" width="7.5703125" style="2" bestFit="1" customWidth="1"/>
    <col min="2" max="2" width="10.28515625" style="2" bestFit="1" customWidth="1"/>
    <col min="3" max="3" width="7.5703125" style="2" bestFit="1" customWidth="1"/>
    <col min="4" max="4" width="8.140625" style="2" customWidth="1"/>
    <col min="5" max="5" width="3" style="2" customWidth="1"/>
    <col min="6" max="6" width="7.5703125" style="2" bestFit="1" customWidth="1"/>
    <col min="7" max="7" width="17.85546875" style="2" bestFit="1" customWidth="1"/>
    <col min="8" max="8" width="5.5703125" style="2" bestFit="1" customWidth="1"/>
    <col min="9" max="9" width="8.140625" style="2" bestFit="1" customWidth="1"/>
    <col min="10" max="10" width="3" style="2" customWidth="1"/>
    <col min="11" max="11" width="37.140625" style="2" bestFit="1" customWidth="1"/>
    <col min="12" max="12" width="5.5703125" style="2" bestFit="1" customWidth="1"/>
    <col min="13" max="13" width="7.5703125" style="2" bestFit="1" customWidth="1"/>
    <col min="14" max="14" width="11.140625" style="2" bestFit="1" customWidth="1"/>
    <col min="15" max="16384" width="9.140625" style="2"/>
  </cols>
  <sheetData>
    <row r="1" spans="1:14" s="100" customFormat="1" ht="21" x14ac:dyDescent="0.35">
      <c r="A1" s="875" t="s">
        <v>551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</row>
    <row r="2" spans="1:14" s="100" customFormat="1" ht="15" customHeight="1" x14ac:dyDescent="0.3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s="319" customFormat="1" ht="16.5" thickBot="1" x14ac:dyDescent="0.3">
      <c r="A3" s="876" t="s">
        <v>517</v>
      </c>
      <c r="B3" s="876"/>
      <c r="C3" s="876"/>
      <c r="D3" s="876"/>
      <c r="E3" s="178"/>
      <c r="F3" s="876" t="s">
        <v>518</v>
      </c>
      <c r="G3" s="876"/>
      <c r="H3" s="876"/>
      <c r="I3" s="876"/>
      <c r="J3" s="178"/>
      <c r="K3" s="876" t="s">
        <v>519</v>
      </c>
      <c r="L3" s="876"/>
      <c r="M3" s="876"/>
      <c r="N3" s="876"/>
    </row>
    <row r="4" spans="1:14" x14ac:dyDescent="0.25">
      <c r="A4" s="184" t="s">
        <v>0</v>
      </c>
      <c r="B4" s="185" t="s">
        <v>12</v>
      </c>
      <c r="C4" s="186" t="s">
        <v>1</v>
      </c>
      <c r="D4" s="187" t="s">
        <v>2</v>
      </c>
      <c r="E4" s="100"/>
      <c r="F4" s="195" t="s">
        <v>0</v>
      </c>
      <c r="G4" s="196" t="s">
        <v>44</v>
      </c>
      <c r="H4" s="197" t="s">
        <v>1</v>
      </c>
      <c r="I4" s="187" t="s">
        <v>2</v>
      </c>
      <c r="J4" s="100"/>
      <c r="K4" s="184" t="s">
        <v>20</v>
      </c>
      <c r="L4" s="202" t="s">
        <v>3</v>
      </c>
      <c r="M4" s="203" t="s">
        <v>10</v>
      </c>
      <c r="N4" s="204" t="s">
        <v>11</v>
      </c>
    </row>
    <row r="5" spans="1:14" x14ac:dyDescent="0.25">
      <c r="A5" s="879" t="s">
        <v>3</v>
      </c>
      <c r="B5" s="81" t="s">
        <v>4</v>
      </c>
      <c r="C5" s="85">
        <v>620</v>
      </c>
      <c r="D5" s="188">
        <f t="shared" ref="D5:D18" si="0">C5/C$19</f>
        <v>0.10316139767054909</v>
      </c>
      <c r="F5" s="879" t="s">
        <v>3</v>
      </c>
      <c r="G5" s="181" t="s">
        <v>13</v>
      </c>
      <c r="H5" s="182">
        <v>2640</v>
      </c>
      <c r="I5" s="188">
        <f t="shared" ref="I5:I22" si="1">H5/H$23</f>
        <v>0.43926788685524126</v>
      </c>
      <c r="K5" s="205" t="s">
        <v>565</v>
      </c>
      <c r="L5" s="622">
        <v>205</v>
      </c>
      <c r="M5" s="488">
        <v>90</v>
      </c>
      <c r="N5" s="206">
        <f t="shared" ref="N5:N24" si="2">SUM(L5:M5)</f>
        <v>295</v>
      </c>
    </row>
    <row r="6" spans="1:14" x14ac:dyDescent="0.25">
      <c r="A6" s="880"/>
      <c r="B6" s="615" t="s">
        <v>5</v>
      </c>
      <c r="C6" s="616">
        <v>890</v>
      </c>
      <c r="D6" s="617">
        <f t="shared" si="0"/>
        <v>0.1480865224625624</v>
      </c>
      <c r="F6" s="880"/>
      <c r="G6" s="615" t="s">
        <v>14</v>
      </c>
      <c r="H6" s="616">
        <v>844</v>
      </c>
      <c r="I6" s="617">
        <f t="shared" si="1"/>
        <v>0.14043261231281198</v>
      </c>
      <c r="K6" s="618" t="s">
        <v>566</v>
      </c>
      <c r="L6" s="616">
        <v>220</v>
      </c>
      <c r="M6" s="616">
        <v>106</v>
      </c>
      <c r="N6" s="423">
        <f t="shared" si="2"/>
        <v>326</v>
      </c>
    </row>
    <row r="7" spans="1:14" x14ac:dyDescent="0.25">
      <c r="A7" s="880"/>
      <c r="B7" s="81" t="s">
        <v>6</v>
      </c>
      <c r="C7" s="85">
        <v>1058</v>
      </c>
      <c r="D7" s="188">
        <f t="shared" si="0"/>
        <v>0.17603993344425956</v>
      </c>
      <c r="F7" s="880"/>
      <c r="G7" s="81" t="s">
        <v>15</v>
      </c>
      <c r="H7" s="85">
        <v>206</v>
      </c>
      <c r="I7" s="188">
        <f t="shared" si="1"/>
        <v>3.4276206322795343E-2</v>
      </c>
      <c r="K7" s="205" t="s">
        <v>25</v>
      </c>
      <c r="L7" s="622">
        <v>232</v>
      </c>
      <c r="M7" s="488">
        <v>101</v>
      </c>
      <c r="N7" s="206">
        <f t="shared" si="2"/>
        <v>333</v>
      </c>
    </row>
    <row r="8" spans="1:14" x14ac:dyDescent="0.25">
      <c r="A8" s="880"/>
      <c r="B8" s="615" t="s">
        <v>7</v>
      </c>
      <c r="C8" s="616">
        <v>893</v>
      </c>
      <c r="D8" s="617">
        <f t="shared" si="0"/>
        <v>0.148585690515807</v>
      </c>
      <c r="F8" s="880"/>
      <c r="G8" s="615" t="s">
        <v>16</v>
      </c>
      <c r="H8" s="616">
        <v>54</v>
      </c>
      <c r="I8" s="617">
        <f t="shared" si="1"/>
        <v>8.9850249584026622E-3</v>
      </c>
      <c r="K8" s="618" t="s">
        <v>53</v>
      </c>
      <c r="L8" s="616">
        <v>180</v>
      </c>
      <c r="M8" s="616">
        <v>87</v>
      </c>
      <c r="N8" s="423">
        <f t="shared" si="2"/>
        <v>267</v>
      </c>
    </row>
    <row r="9" spans="1:14" x14ac:dyDescent="0.25">
      <c r="A9" s="880"/>
      <c r="B9" s="81" t="s">
        <v>8</v>
      </c>
      <c r="C9" s="85">
        <v>351</v>
      </c>
      <c r="D9" s="188">
        <f t="shared" si="0"/>
        <v>5.8402662229617305E-2</v>
      </c>
      <c r="F9" s="880"/>
      <c r="G9" s="81" t="s">
        <v>17</v>
      </c>
      <c r="H9" s="85">
        <v>41</v>
      </c>
      <c r="I9" s="188">
        <f t="shared" si="1"/>
        <v>6.8219633943427619E-3</v>
      </c>
      <c r="K9" s="205" t="s">
        <v>36</v>
      </c>
      <c r="L9" s="622">
        <v>185</v>
      </c>
      <c r="M9" s="488">
        <v>269</v>
      </c>
      <c r="N9" s="206">
        <f t="shared" si="2"/>
        <v>454</v>
      </c>
    </row>
    <row r="10" spans="1:14" x14ac:dyDescent="0.25">
      <c r="A10" s="880"/>
      <c r="B10" s="615" t="s">
        <v>536</v>
      </c>
      <c r="C10" s="616">
        <v>0</v>
      </c>
      <c r="D10" s="617">
        <f t="shared" si="0"/>
        <v>0</v>
      </c>
      <c r="F10" s="880"/>
      <c r="G10" s="615" t="s">
        <v>18</v>
      </c>
      <c r="H10" s="616">
        <v>17</v>
      </c>
      <c r="I10" s="617">
        <f t="shared" si="1"/>
        <v>2.8286189683860235E-3</v>
      </c>
      <c r="K10" s="618" t="s">
        <v>57</v>
      </c>
      <c r="L10" s="616">
        <v>34</v>
      </c>
      <c r="M10" s="616">
        <v>2</v>
      </c>
      <c r="N10" s="423">
        <f t="shared" si="2"/>
        <v>36</v>
      </c>
    </row>
    <row r="11" spans="1:14" x14ac:dyDescent="0.25">
      <c r="A11" s="881"/>
      <c r="B11" s="189" t="s">
        <v>9</v>
      </c>
      <c r="C11" s="190">
        <f>SUM(C5:C10)</f>
        <v>3812</v>
      </c>
      <c r="D11" s="191">
        <f t="shared" si="0"/>
        <v>0.63427620632279536</v>
      </c>
      <c r="F11" s="880"/>
      <c r="G11" s="81" t="s">
        <v>19</v>
      </c>
      <c r="H11" s="85">
        <v>10</v>
      </c>
      <c r="I11" s="188">
        <f t="shared" si="1"/>
        <v>1.6638935108153079E-3</v>
      </c>
      <c r="K11" s="205" t="s">
        <v>24</v>
      </c>
      <c r="L11" s="622">
        <v>267</v>
      </c>
      <c r="M11" s="488">
        <v>101</v>
      </c>
      <c r="N11" s="206">
        <f t="shared" si="2"/>
        <v>368</v>
      </c>
    </row>
    <row r="12" spans="1:14" x14ac:dyDescent="0.25">
      <c r="A12" s="882" t="s">
        <v>10</v>
      </c>
      <c r="B12" s="181" t="s">
        <v>4</v>
      </c>
      <c r="C12" s="182">
        <v>317</v>
      </c>
      <c r="D12" s="188">
        <f t="shared" si="0"/>
        <v>5.2745424292845261E-2</v>
      </c>
      <c r="F12" s="880"/>
      <c r="G12" s="615" t="s">
        <v>536</v>
      </c>
      <c r="H12" s="616">
        <v>0</v>
      </c>
      <c r="I12" s="617">
        <f t="shared" si="1"/>
        <v>0</v>
      </c>
      <c r="K12" s="618" t="s">
        <v>85</v>
      </c>
      <c r="L12" s="616">
        <v>191</v>
      </c>
      <c r="M12" s="616">
        <v>133</v>
      </c>
      <c r="N12" s="423">
        <f t="shared" si="2"/>
        <v>324</v>
      </c>
    </row>
    <row r="13" spans="1:14" x14ac:dyDescent="0.25">
      <c r="A13" s="883"/>
      <c r="B13" s="615" t="s">
        <v>5</v>
      </c>
      <c r="C13" s="616">
        <v>491</v>
      </c>
      <c r="D13" s="617">
        <f t="shared" si="0"/>
        <v>8.1697171381031608E-2</v>
      </c>
      <c r="F13" s="881"/>
      <c r="G13" s="183" t="s">
        <v>9</v>
      </c>
      <c r="H13" s="96">
        <f>SUM(H5:H12)</f>
        <v>3812</v>
      </c>
      <c r="I13" s="191">
        <f t="shared" si="1"/>
        <v>0.63427620632279536</v>
      </c>
      <c r="K13" s="205" t="s">
        <v>37</v>
      </c>
      <c r="L13" s="622">
        <v>138</v>
      </c>
      <c r="M13" s="488">
        <v>33</v>
      </c>
      <c r="N13" s="206">
        <f t="shared" si="2"/>
        <v>171</v>
      </c>
    </row>
    <row r="14" spans="1:14" x14ac:dyDescent="0.25">
      <c r="A14" s="883"/>
      <c r="B14" s="81" t="s">
        <v>6</v>
      </c>
      <c r="C14" s="85">
        <v>570</v>
      </c>
      <c r="D14" s="188">
        <f t="shared" si="0"/>
        <v>9.4841930116472545E-2</v>
      </c>
      <c r="F14" s="882" t="s">
        <v>10</v>
      </c>
      <c r="G14" s="181" t="s">
        <v>13</v>
      </c>
      <c r="H14" s="182">
        <v>1591</v>
      </c>
      <c r="I14" s="188">
        <f t="shared" si="1"/>
        <v>0.26472545757071547</v>
      </c>
      <c r="K14" s="618" t="s">
        <v>567</v>
      </c>
      <c r="L14" s="616">
        <v>84</v>
      </c>
      <c r="M14" s="616">
        <v>36</v>
      </c>
      <c r="N14" s="423">
        <f t="shared" si="2"/>
        <v>120</v>
      </c>
    </row>
    <row r="15" spans="1:14" x14ac:dyDescent="0.25">
      <c r="A15" s="883"/>
      <c r="B15" s="615" t="s">
        <v>7</v>
      </c>
      <c r="C15" s="616">
        <v>587</v>
      </c>
      <c r="D15" s="617">
        <f t="shared" si="0"/>
        <v>9.7670549084858574E-2</v>
      </c>
      <c r="F15" s="883"/>
      <c r="G15" s="615" t="s">
        <v>14</v>
      </c>
      <c r="H15" s="616">
        <v>433</v>
      </c>
      <c r="I15" s="617">
        <f t="shared" si="1"/>
        <v>7.2046589018302826E-2</v>
      </c>
      <c r="K15" s="205" t="s">
        <v>27</v>
      </c>
      <c r="L15" s="622">
        <v>416</v>
      </c>
      <c r="M15" s="488">
        <v>286</v>
      </c>
      <c r="N15" s="206">
        <f t="shared" si="2"/>
        <v>702</v>
      </c>
    </row>
    <row r="16" spans="1:14" x14ac:dyDescent="0.25">
      <c r="A16" s="883"/>
      <c r="B16" s="81" t="s">
        <v>8</v>
      </c>
      <c r="C16" s="85">
        <v>233</v>
      </c>
      <c r="D16" s="188">
        <f t="shared" si="0"/>
        <v>3.8768718801996671E-2</v>
      </c>
      <c r="F16" s="883"/>
      <c r="G16" s="81" t="s">
        <v>15</v>
      </c>
      <c r="H16" s="85">
        <v>103</v>
      </c>
      <c r="I16" s="188">
        <f t="shared" si="1"/>
        <v>1.7138103161397671E-2</v>
      </c>
      <c r="K16" s="618" t="s">
        <v>66</v>
      </c>
      <c r="L16" s="616">
        <v>297</v>
      </c>
      <c r="M16" s="616">
        <v>129</v>
      </c>
      <c r="N16" s="423">
        <f t="shared" si="2"/>
        <v>426</v>
      </c>
    </row>
    <row r="17" spans="1:14" x14ac:dyDescent="0.25">
      <c r="A17" s="883"/>
      <c r="B17" s="615" t="s">
        <v>536</v>
      </c>
      <c r="C17" s="616">
        <v>0</v>
      </c>
      <c r="D17" s="617">
        <f t="shared" si="0"/>
        <v>0</v>
      </c>
      <c r="F17" s="883"/>
      <c r="G17" s="615" t="s">
        <v>16</v>
      </c>
      <c r="H17" s="616">
        <v>34</v>
      </c>
      <c r="I17" s="617">
        <f t="shared" si="1"/>
        <v>5.6572379367720469E-3</v>
      </c>
      <c r="K17" s="205" t="s">
        <v>67</v>
      </c>
      <c r="L17" s="622">
        <v>66</v>
      </c>
      <c r="M17" s="488">
        <v>123</v>
      </c>
      <c r="N17" s="206">
        <f t="shared" si="2"/>
        <v>189</v>
      </c>
    </row>
    <row r="18" spans="1:14" x14ac:dyDescent="0.25">
      <c r="A18" s="884"/>
      <c r="B18" s="183" t="s">
        <v>9</v>
      </c>
      <c r="C18" s="96">
        <f>SUM(C12:C17)</f>
        <v>2198</v>
      </c>
      <c r="D18" s="192">
        <f t="shared" si="0"/>
        <v>0.36572379367720464</v>
      </c>
      <c r="F18" s="883"/>
      <c r="G18" s="81" t="s">
        <v>17</v>
      </c>
      <c r="H18" s="85">
        <v>22</v>
      </c>
      <c r="I18" s="188">
        <f t="shared" si="1"/>
        <v>3.6605657237936771E-3</v>
      </c>
      <c r="K18" s="618" t="s">
        <v>68</v>
      </c>
      <c r="L18" s="616">
        <v>230</v>
      </c>
      <c r="M18" s="616">
        <v>76</v>
      </c>
      <c r="N18" s="423">
        <f t="shared" si="2"/>
        <v>306</v>
      </c>
    </row>
    <row r="19" spans="1:14" ht="15.75" thickBot="1" x14ac:dyDescent="0.3">
      <c r="A19" s="877" t="s">
        <v>11</v>
      </c>
      <c r="B19" s="878"/>
      <c r="C19" s="193">
        <f>SUM(C18,C11)</f>
        <v>6010</v>
      </c>
      <c r="D19" s="194">
        <v>1</v>
      </c>
      <c r="F19" s="883"/>
      <c r="G19" s="615" t="s">
        <v>18</v>
      </c>
      <c r="H19" s="616">
        <v>6</v>
      </c>
      <c r="I19" s="617">
        <f t="shared" si="1"/>
        <v>9.9833610648918472E-4</v>
      </c>
      <c r="K19" s="205" t="s">
        <v>38</v>
      </c>
      <c r="L19" s="622">
        <v>189</v>
      </c>
      <c r="M19" s="488">
        <v>164</v>
      </c>
      <c r="N19" s="206">
        <f t="shared" si="2"/>
        <v>353</v>
      </c>
    </row>
    <row r="20" spans="1:14" x14ac:dyDescent="0.25">
      <c r="F20" s="883"/>
      <c r="G20" s="81" t="s">
        <v>19</v>
      </c>
      <c r="H20" s="85">
        <v>9</v>
      </c>
      <c r="I20" s="188">
        <f t="shared" si="1"/>
        <v>1.497504159733777E-3</v>
      </c>
      <c r="K20" s="618" t="s">
        <v>568</v>
      </c>
      <c r="L20" s="616">
        <v>41</v>
      </c>
      <c r="M20" s="616">
        <v>13</v>
      </c>
      <c r="N20" s="423">
        <f t="shared" si="2"/>
        <v>54</v>
      </c>
    </row>
    <row r="21" spans="1:14" x14ac:dyDescent="0.25">
      <c r="F21" s="883"/>
      <c r="G21" s="615" t="s">
        <v>536</v>
      </c>
      <c r="H21" s="616">
        <v>0</v>
      </c>
      <c r="I21" s="617">
        <f t="shared" si="1"/>
        <v>0</v>
      </c>
      <c r="K21" s="205" t="s">
        <v>97</v>
      </c>
      <c r="L21" s="622">
        <v>137</v>
      </c>
      <c r="M21" s="488">
        <v>82</v>
      </c>
      <c r="N21" s="206">
        <f t="shared" si="2"/>
        <v>219</v>
      </c>
    </row>
    <row r="22" spans="1:14" x14ac:dyDescent="0.25">
      <c r="F22" s="884"/>
      <c r="G22" s="183" t="s">
        <v>9</v>
      </c>
      <c r="H22" s="96">
        <f>SUM(H14:H21)</f>
        <v>2198</v>
      </c>
      <c r="I22" s="191">
        <f t="shared" si="1"/>
        <v>0.36572379367720464</v>
      </c>
      <c r="K22" s="618" t="s">
        <v>74</v>
      </c>
      <c r="L22" s="616">
        <v>486</v>
      </c>
      <c r="M22" s="616">
        <v>259</v>
      </c>
      <c r="N22" s="423">
        <f t="shared" si="2"/>
        <v>745</v>
      </c>
    </row>
    <row r="23" spans="1:14" ht="15.75" thickBot="1" x14ac:dyDescent="0.3">
      <c r="F23" s="198" t="s">
        <v>11</v>
      </c>
      <c r="G23" s="199"/>
      <c r="H23" s="200">
        <f>SUM(H13,H22)</f>
        <v>6010</v>
      </c>
      <c r="I23" s="201">
        <v>1</v>
      </c>
      <c r="K23" s="205" t="s">
        <v>75</v>
      </c>
      <c r="L23" s="622">
        <v>87</v>
      </c>
      <c r="M23" s="488">
        <v>55</v>
      </c>
      <c r="N23" s="206">
        <f t="shared" si="2"/>
        <v>142</v>
      </c>
    </row>
    <row r="24" spans="1:14" x14ac:dyDescent="0.25">
      <c r="F24" s="63"/>
      <c r="K24" s="619" t="s">
        <v>35</v>
      </c>
      <c r="L24" s="620">
        <v>127</v>
      </c>
      <c r="M24" s="620">
        <v>53</v>
      </c>
      <c r="N24" s="621">
        <f t="shared" si="2"/>
        <v>180</v>
      </c>
    </row>
    <row r="25" spans="1:14" ht="15.75" thickBot="1" x14ac:dyDescent="0.3">
      <c r="K25" s="198" t="s">
        <v>11</v>
      </c>
      <c r="L25" s="200">
        <f>SUM(L5:L24)</f>
        <v>3812</v>
      </c>
      <c r="M25" s="200">
        <f>SUM(M5:M24)</f>
        <v>2198</v>
      </c>
      <c r="N25" s="209">
        <f>SUM(N5:N24)</f>
        <v>6010</v>
      </c>
    </row>
  </sheetData>
  <sortState ref="K6:N24">
    <sortCondition ref="K5"/>
  </sortState>
  <mergeCells count="9">
    <mergeCell ref="A1:N1"/>
    <mergeCell ref="K3:N3"/>
    <mergeCell ref="A19:B19"/>
    <mergeCell ref="A3:D3"/>
    <mergeCell ref="F3:I3"/>
    <mergeCell ref="A5:A11"/>
    <mergeCell ref="A12:A18"/>
    <mergeCell ref="F14:F22"/>
    <mergeCell ref="F5:F13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G85"/>
  <sheetViews>
    <sheetView topLeftCell="A46" workbookViewId="0">
      <selection activeCell="O47" sqref="O47"/>
    </sheetView>
  </sheetViews>
  <sheetFormatPr defaultRowHeight="15" x14ac:dyDescent="0.25"/>
  <cols>
    <col min="1" max="1" width="29.7109375" style="48" customWidth="1"/>
    <col min="2" max="9" width="11.7109375" style="89" customWidth="1"/>
    <col min="10" max="10" width="16.5703125" style="89" customWidth="1"/>
    <col min="11" max="11" width="19.140625" style="89" bestFit="1" customWidth="1"/>
    <col min="12" max="12" width="16.7109375" style="89" bestFit="1" customWidth="1"/>
    <col min="13" max="13" width="16.7109375" style="89" customWidth="1"/>
    <col min="14" max="14" width="16.5703125" style="48" customWidth="1"/>
    <col min="15" max="15" width="14.5703125" style="48" bestFit="1" customWidth="1"/>
    <col min="16" max="16" width="19.140625" style="48" bestFit="1" customWidth="1"/>
    <col min="17" max="17" width="16.7109375" style="48" bestFit="1" customWidth="1"/>
    <col min="18" max="19" width="11.28515625" style="48" bestFit="1" customWidth="1"/>
    <col min="20" max="20" width="7.5703125" style="48" bestFit="1" customWidth="1"/>
    <col min="21" max="21" width="11" style="48" bestFit="1" customWidth="1"/>
    <col min="22" max="22" width="11.28515625" style="48" bestFit="1" customWidth="1"/>
    <col min="23" max="23" width="5.85546875" style="48" bestFit="1" customWidth="1"/>
    <col min="24" max="24" width="6.85546875" style="48" bestFit="1" customWidth="1"/>
    <col min="25" max="25" width="5.85546875" style="48" bestFit="1" customWidth="1"/>
    <col min="26" max="26" width="6.85546875" style="48" bestFit="1" customWidth="1"/>
    <col min="27" max="27" width="4.85546875" style="48" bestFit="1" customWidth="1"/>
    <col min="28" max="28" width="5.85546875" style="48" bestFit="1" customWidth="1"/>
    <col min="29" max="29" width="6.85546875" style="48" bestFit="1" customWidth="1"/>
    <col min="30" max="30" width="5.85546875" style="48" bestFit="1" customWidth="1"/>
    <col min="31" max="31" width="6.85546875" style="48" bestFit="1" customWidth="1"/>
    <col min="32" max="32" width="4.85546875" style="48" bestFit="1" customWidth="1"/>
    <col min="33" max="33" width="9" style="48" bestFit="1" customWidth="1"/>
    <col min="34" max="16384" width="9.140625" style="48"/>
  </cols>
  <sheetData>
    <row r="1" spans="1:33" ht="21" x14ac:dyDescent="0.35">
      <c r="A1" s="875" t="s">
        <v>504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  <c r="O1" s="875"/>
      <c r="P1" s="875"/>
      <c r="Q1" s="875"/>
      <c r="R1" s="875"/>
      <c r="S1" s="104"/>
      <c r="T1" s="104"/>
      <c r="U1" s="104"/>
      <c r="V1" s="104"/>
    </row>
    <row r="2" spans="1:33" ht="16.5" thickBot="1" x14ac:dyDescent="0.3">
      <c r="A2" s="887" t="s">
        <v>511</v>
      </c>
      <c r="B2" s="887"/>
      <c r="C2" s="887"/>
      <c r="D2" s="887"/>
      <c r="E2" s="887"/>
      <c r="F2" s="887"/>
      <c r="G2" s="887"/>
      <c r="H2" s="887"/>
      <c r="I2" s="637"/>
      <c r="J2" s="876" t="s">
        <v>515</v>
      </c>
      <c r="K2" s="876"/>
      <c r="L2" s="876"/>
      <c r="M2" s="876"/>
      <c r="N2" s="876"/>
      <c r="V2" s="25"/>
    </row>
    <row r="3" spans="1:33" x14ac:dyDescent="0.25">
      <c r="A3" s="287"/>
      <c r="B3" s="288" t="s">
        <v>118</v>
      </c>
      <c r="C3" s="288" t="s">
        <v>119</v>
      </c>
      <c r="D3" s="288" t="s">
        <v>120</v>
      </c>
      <c r="E3" s="288" t="s">
        <v>462</v>
      </c>
      <c r="F3" s="288" t="s">
        <v>484</v>
      </c>
      <c r="G3" s="289">
        <v>2016</v>
      </c>
      <c r="H3" s="289">
        <v>2017</v>
      </c>
      <c r="I3" s="48"/>
      <c r="J3" s="314"/>
      <c r="K3" s="315" t="s">
        <v>121</v>
      </c>
      <c r="L3" s="315" t="s">
        <v>122</v>
      </c>
      <c r="M3" s="315" t="s">
        <v>105</v>
      </c>
      <c r="N3" s="316" t="s">
        <v>11</v>
      </c>
    </row>
    <row r="4" spans="1:33" x14ac:dyDescent="0.25">
      <c r="A4" s="205" t="s">
        <v>121</v>
      </c>
      <c r="B4" s="86">
        <v>6175</v>
      </c>
      <c r="C4" s="86">
        <v>5788</v>
      </c>
      <c r="D4" s="86">
        <v>5994</v>
      </c>
      <c r="E4" s="86">
        <v>6172</v>
      </c>
      <c r="F4" s="86">
        <v>6111</v>
      </c>
      <c r="G4" s="290">
        <v>5984</v>
      </c>
      <c r="H4" s="290">
        <v>6662</v>
      </c>
      <c r="I4" s="46"/>
      <c r="J4" s="295" t="s">
        <v>198</v>
      </c>
      <c r="K4" s="85">
        <v>535</v>
      </c>
      <c r="L4" s="85">
        <v>253</v>
      </c>
      <c r="M4" s="85">
        <v>0</v>
      </c>
      <c r="N4" s="206">
        <f>SUM(K4:M4)</f>
        <v>788</v>
      </c>
    </row>
    <row r="5" spans="1:33" x14ac:dyDescent="0.25">
      <c r="A5" s="207" t="s">
        <v>122</v>
      </c>
      <c r="B5" s="92">
        <v>3743</v>
      </c>
      <c r="C5" s="92">
        <v>3314</v>
      </c>
      <c r="D5" s="92">
        <v>3604</v>
      </c>
      <c r="E5" s="92">
        <v>4068</v>
      </c>
      <c r="F5" s="92">
        <v>3637</v>
      </c>
      <c r="G5" s="291">
        <v>2849</v>
      </c>
      <c r="H5" s="291">
        <v>2493</v>
      </c>
      <c r="I5" s="46"/>
      <c r="J5" s="296" t="s">
        <v>212</v>
      </c>
      <c r="K5" s="24">
        <v>86</v>
      </c>
      <c r="L5" s="24">
        <v>22</v>
      </c>
      <c r="M5" s="24">
        <v>0</v>
      </c>
      <c r="N5" s="208">
        <f>SUM(K5:M5)</f>
        <v>108</v>
      </c>
    </row>
    <row r="6" spans="1:33" ht="15.75" thickBot="1" x14ac:dyDescent="0.3">
      <c r="A6" s="205" t="s">
        <v>123</v>
      </c>
      <c r="B6" s="86">
        <v>17</v>
      </c>
      <c r="C6" s="86">
        <v>14</v>
      </c>
      <c r="D6" s="86">
        <v>22</v>
      </c>
      <c r="E6" s="86">
        <v>29</v>
      </c>
      <c r="F6" s="86">
        <v>31</v>
      </c>
      <c r="G6" s="290">
        <v>18</v>
      </c>
      <c r="H6" s="290">
        <v>7</v>
      </c>
      <c r="I6" s="46"/>
      <c r="J6" s="295" t="s">
        <v>197</v>
      </c>
      <c r="K6" s="85">
        <v>424</v>
      </c>
      <c r="L6" s="85">
        <v>252</v>
      </c>
      <c r="M6" s="85">
        <v>0</v>
      </c>
      <c r="N6" s="206">
        <f>SUM(K6:M6)</f>
        <v>676</v>
      </c>
    </row>
    <row r="7" spans="1:33" ht="16.5" thickTop="1" thickBot="1" x14ac:dyDescent="0.3">
      <c r="A7" s="327" t="s">
        <v>124</v>
      </c>
      <c r="B7" s="222">
        <v>9935</v>
      </c>
      <c r="C7" s="222">
        <v>9116</v>
      </c>
      <c r="D7" s="222">
        <v>9620</v>
      </c>
      <c r="E7" s="222">
        <v>10269</v>
      </c>
      <c r="F7" s="222">
        <f>SUM(F4:F6)</f>
        <v>9779</v>
      </c>
      <c r="G7" s="328">
        <f>SUM(G4:G6)</f>
        <v>8851</v>
      </c>
      <c r="H7" s="328">
        <f>SUM(H4:H6)</f>
        <v>9162</v>
      </c>
      <c r="I7" s="46"/>
      <c r="J7" s="296" t="s">
        <v>227</v>
      </c>
      <c r="K7" s="24">
        <v>6</v>
      </c>
      <c r="L7" s="24">
        <v>6</v>
      </c>
      <c r="M7" s="24">
        <v>0</v>
      </c>
      <c r="N7" s="208">
        <f t="shared" ref="N7:N65" si="0">SUM(K7:L7)</f>
        <v>12</v>
      </c>
    </row>
    <row r="8" spans="1:33" x14ac:dyDescent="0.25">
      <c r="A8" s="40"/>
      <c r="J8" s="295" t="s">
        <v>247</v>
      </c>
      <c r="K8" s="85">
        <v>6</v>
      </c>
      <c r="L8" s="85">
        <v>2</v>
      </c>
      <c r="M8" s="85">
        <v>0</v>
      </c>
      <c r="N8" s="206">
        <f t="shared" si="0"/>
        <v>8</v>
      </c>
    </row>
    <row r="9" spans="1:33" ht="16.5" thickBot="1" x14ac:dyDescent="0.3">
      <c r="A9" s="876" t="s">
        <v>512</v>
      </c>
      <c r="B9" s="876"/>
      <c r="C9" s="876"/>
      <c r="D9" s="876"/>
      <c r="J9" s="296" t="s">
        <v>232</v>
      </c>
      <c r="K9" s="24">
        <v>7</v>
      </c>
      <c r="L9" s="24">
        <v>5</v>
      </c>
      <c r="M9" s="24">
        <v>0</v>
      </c>
      <c r="N9" s="208">
        <f t="shared" si="0"/>
        <v>12</v>
      </c>
    </row>
    <row r="10" spans="1:33" x14ac:dyDescent="0.25">
      <c r="A10" s="184"/>
      <c r="B10" s="292" t="s">
        <v>3</v>
      </c>
      <c r="C10" s="293" t="s">
        <v>10</v>
      </c>
      <c r="D10" s="294" t="s">
        <v>11</v>
      </c>
      <c r="E10" s="90"/>
      <c r="J10" s="295" t="s">
        <v>203</v>
      </c>
      <c r="K10" s="85">
        <v>157</v>
      </c>
      <c r="L10" s="85">
        <v>70</v>
      </c>
      <c r="M10" s="85">
        <v>0</v>
      </c>
      <c r="N10" s="206">
        <f t="shared" si="0"/>
        <v>227</v>
      </c>
      <c r="S10" s="37"/>
      <c r="T10" s="37"/>
      <c r="U10" s="47"/>
    </row>
    <row r="11" spans="1:33" x14ac:dyDescent="0.25">
      <c r="A11" s="295" t="s">
        <v>552</v>
      </c>
      <c r="B11" s="86">
        <v>4785</v>
      </c>
      <c r="C11" s="86">
        <v>912</v>
      </c>
      <c r="D11" s="279">
        <f>SUM(B11:C11)</f>
        <v>5697</v>
      </c>
      <c r="J11" s="296" t="s">
        <v>211</v>
      </c>
      <c r="K11" s="24">
        <v>27</v>
      </c>
      <c r="L11" s="24">
        <v>4</v>
      </c>
      <c r="M11" s="24">
        <v>0</v>
      </c>
      <c r="N11" s="208">
        <f t="shared" si="0"/>
        <v>31</v>
      </c>
    </row>
    <row r="12" spans="1:33" x14ac:dyDescent="0.25">
      <c r="A12" s="683" t="s">
        <v>553</v>
      </c>
      <c r="B12" s="640">
        <v>2165</v>
      </c>
      <c r="C12" s="640">
        <v>308</v>
      </c>
      <c r="D12" s="641">
        <f t="shared" ref="D12:D19" si="1">SUM(B12:C12)</f>
        <v>2473</v>
      </c>
      <c r="J12" s="295" t="s">
        <v>216</v>
      </c>
      <c r="K12" s="85">
        <v>20</v>
      </c>
      <c r="L12" s="85">
        <v>4</v>
      </c>
      <c r="M12" s="85">
        <v>0</v>
      </c>
      <c r="N12" s="206">
        <f t="shared" si="0"/>
        <v>24</v>
      </c>
      <c r="T12" s="21"/>
      <c r="V12" s="21"/>
    </row>
    <row r="13" spans="1:33" x14ac:dyDescent="0.25">
      <c r="A13" s="295" t="s">
        <v>554</v>
      </c>
      <c r="B13" s="86">
        <v>834</v>
      </c>
      <c r="C13" s="86">
        <v>111</v>
      </c>
      <c r="D13" s="279">
        <f t="shared" si="1"/>
        <v>945</v>
      </c>
      <c r="J13" s="296" t="s">
        <v>485</v>
      </c>
      <c r="K13" s="24">
        <v>2</v>
      </c>
      <c r="L13" s="24">
        <v>0</v>
      </c>
      <c r="M13" s="24">
        <v>0</v>
      </c>
      <c r="N13" s="208">
        <f t="shared" si="0"/>
        <v>2</v>
      </c>
      <c r="S13" s="49"/>
      <c r="T13" s="21"/>
      <c r="U13" s="46"/>
      <c r="V13" s="21"/>
      <c r="W13" s="41"/>
      <c r="X13" s="41"/>
      <c r="Y13" s="41"/>
    </row>
    <row r="14" spans="1:33" x14ac:dyDescent="0.25">
      <c r="A14" s="683" t="s">
        <v>178</v>
      </c>
      <c r="B14" s="640">
        <v>7</v>
      </c>
      <c r="C14" s="640">
        <v>0</v>
      </c>
      <c r="D14" s="641">
        <f t="shared" si="1"/>
        <v>7</v>
      </c>
      <c r="J14" s="295" t="s">
        <v>541</v>
      </c>
      <c r="K14" s="85">
        <v>10</v>
      </c>
      <c r="L14" s="85">
        <v>5</v>
      </c>
      <c r="M14" s="85">
        <v>0</v>
      </c>
      <c r="N14" s="206">
        <f t="shared" si="0"/>
        <v>15</v>
      </c>
      <c r="S14" s="49"/>
      <c r="T14" s="21"/>
      <c r="U14" s="46"/>
      <c r="V14" s="21"/>
      <c r="W14" s="41"/>
      <c r="X14" s="41"/>
      <c r="Y14" s="41"/>
    </row>
    <row r="15" spans="1:33" x14ac:dyDescent="0.25">
      <c r="A15" s="295" t="s">
        <v>555</v>
      </c>
      <c r="B15" s="86">
        <v>5</v>
      </c>
      <c r="C15" s="86">
        <v>1</v>
      </c>
      <c r="D15" s="279">
        <f t="shared" si="1"/>
        <v>6</v>
      </c>
      <c r="G15" s="211"/>
      <c r="J15" s="296" t="s">
        <v>240</v>
      </c>
      <c r="K15" s="24">
        <v>15</v>
      </c>
      <c r="L15" s="24">
        <v>5</v>
      </c>
      <c r="M15" s="24">
        <v>0</v>
      </c>
      <c r="N15" s="208">
        <f t="shared" si="0"/>
        <v>20</v>
      </c>
      <c r="S15" s="49"/>
      <c r="T15" s="21"/>
      <c r="U15" s="46"/>
      <c r="V15" s="21"/>
      <c r="W15" s="41"/>
      <c r="X15" s="41"/>
      <c r="Y15" s="41"/>
    </row>
    <row r="16" spans="1:33" x14ac:dyDescent="0.25">
      <c r="A16" s="296" t="s">
        <v>556</v>
      </c>
      <c r="B16" s="92">
        <v>5</v>
      </c>
      <c r="C16" s="92">
        <v>3</v>
      </c>
      <c r="D16" s="641">
        <f t="shared" si="1"/>
        <v>8</v>
      </c>
      <c r="J16" s="295" t="s">
        <v>244</v>
      </c>
      <c r="K16" s="85">
        <v>4</v>
      </c>
      <c r="L16" s="85">
        <v>1</v>
      </c>
      <c r="M16" s="85">
        <v>0</v>
      </c>
      <c r="N16" s="206">
        <f t="shared" si="0"/>
        <v>5</v>
      </c>
      <c r="S16" s="49"/>
      <c r="T16" s="21"/>
      <c r="U16" s="46"/>
      <c r="V16" s="21"/>
      <c r="W16" s="41"/>
      <c r="X16" s="1"/>
      <c r="Y16" s="41"/>
      <c r="Z16" s="47"/>
      <c r="AA16" s="47"/>
      <c r="AB16" s="26"/>
      <c r="AC16" s="47"/>
      <c r="AD16" s="47"/>
      <c r="AE16" s="47"/>
      <c r="AF16" s="47"/>
      <c r="AG16" s="26"/>
    </row>
    <row r="17" spans="1:33" x14ac:dyDescent="0.25">
      <c r="A17" s="295" t="s">
        <v>557</v>
      </c>
      <c r="B17" s="86">
        <v>2</v>
      </c>
      <c r="C17" s="86">
        <v>0</v>
      </c>
      <c r="D17" s="279">
        <f t="shared" si="1"/>
        <v>2</v>
      </c>
      <c r="J17" s="296" t="s">
        <v>235</v>
      </c>
      <c r="K17" s="24">
        <v>6</v>
      </c>
      <c r="L17" s="24">
        <v>2</v>
      </c>
      <c r="M17" s="24">
        <v>0</v>
      </c>
      <c r="N17" s="208">
        <f t="shared" si="0"/>
        <v>8</v>
      </c>
      <c r="S17" s="49"/>
      <c r="T17" s="21"/>
      <c r="U17" s="46"/>
      <c r="V17" s="21"/>
      <c r="W17" s="41"/>
      <c r="X17" s="1"/>
      <c r="Y17" s="41"/>
      <c r="Z17" s="47"/>
      <c r="AA17" s="26"/>
      <c r="AB17" s="26"/>
      <c r="AC17" s="47"/>
      <c r="AD17" s="26"/>
      <c r="AE17" s="47"/>
      <c r="AF17" s="26"/>
      <c r="AG17" s="47"/>
    </row>
    <row r="18" spans="1:33" x14ac:dyDescent="0.25">
      <c r="A18" s="296" t="s">
        <v>558</v>
      </c>
      <c r="B18" s="92">
        <v>17</v>
      </c>
      <c r="C18" s="92">
        <v>3</v>
      </c>
      <c r="D18" s="641">
        <f t="shared" si="1"/>
        <v>20</v>
      </c>
      <c r="J18" s="295" t="s">
        <v>250</v>
      </c>
      <c r="K18" s="85">
        <v>0</v>
      </c>
      <c r="L18" s="85">
        <v>0</v>
      </c>
      <c r="M18" s="85">
        <v>0</v>
      </c>
      <c r="N18" s="206">
        <f t="shared" si="0"/>
        <v>0</v>
      </c>
      <c r="S18" s="49"/>
      <c r="U18" s="46"/>
      <c r="V18" s="21"/>
      <c r="W18" s="41"/>
      <c r="X18" s="1"/>
      <c r="Y18" s="41"/>
      <c r="Z18" s="37"/>
      <c r="AA18" s="47"/>
      <c r="AB18" s="37"/>
      <c r="AC18" s="37"/>
      <c r="AD18" s="37"/>
      <c r="AE18" s="37"/>
      <c r="AF18" s="47"/>
      <c r="AG18" s="47"/>
    </row>
    <row r="19" spans="1:33" ht="15.75" thickBot="1" x14ac:dyDescent="0.3">
      <c r="A19" s="295" t="s">
        <v>559</v>
      </c>
      <c r="B19" s="86">
        <v>3</v>
      </c>
      <c r="C19" s="86">
        <v>1</v>
      </c>
      <c r="D19" s="279">
        <f t="shared" si="1"/>
        <v>4</v>
      </c>
      <c r="J19" s="296" t="s">
        <v>222</v>
      </c>
      <c r="K19" s="24">
        <v>26</v>
      </c>
      <c r="L19" s="24">
        <v>2</v>
      </c>
      <c r="M19" s="24">
        <v>0</v>
      </c>
      <c r="N19" s="208">
        <f t="shared" si="0"/>
        <v>28</v>
      </c>
      <c r="S19" s="49"/>
      <c r="U19" s="46"/>
      <c r="V19" s="21"/>
      <c r="W19" s="41"/>
      <c r="X19" s="1"/>
      <c r="Y19" s="41"/>
      <c r="Z19" s="27"/>
      <c r="AA19" s="27"/>
      <c r="AB19" s="27"/>
      <c r="AC19" s="27"/>
      <c r="AD19" s="27"/>
      <c r="AE19" s="27"/>
      <c r="AF19" s="27"/>
      <c r="AG19" s="27"/>
    </row>
    <row r="20" spans="1:33" ht="16.5" thickTop="1" thickBot="1" x14ac:dyDescent="0.3">
      <c r="A20" s="297" t="s">
        <v>11</v>
      </c>
      <c r="B20" s="298">
        <f>SUM(B11:B19)</f>
        <v>7823</v>
      </c>
      <c r="C20" s="298">
        <f>SUM(C11:C19)</f>
        <v>1339</v>
      </c>
      <c r="D20" s="299">
        <f>SUM(B20:C20)</f>
        <v>9162</v>
      </c>
      <c r="J20" s="295" t="s">
        <v>194</v>
      </c>
      <c r="K20" s="85">
        <v>1000</v>
      </c>
      <c r="L20" s="85">
        <v>420</v>
      </c>
      <c r="M20" s="85">
        <v>0</v>
      </c>
      <c r="N20" s="206">
        <f t="shared" si="0"/>
        <v>1420</v>
      </c>
      <c r="S20" s="49"/>
      <c r="T20" s="21"/>
      <c r="U20" s="46"/>
      <c r="V20" s="21"/>
      <c r="W20" s="41"/>
      <c r="X20" s="1"/>
      <c r="Y20" s="41"/>
      <c r="AA20" s="27"/>
      <c r="AB20" s="27"/>
      <c r="AC20" s="27"/>
      <c r="AD20" s="27"/>
      <c r="AE20" s="27"/>
      <c r="AF20" s="27"/>
      <c r="AG20" s="27"/>
    </row>
    <row r="21" spans="1:33" x14ac:dyDescent="0.25">
      <c r="A21" s="46"/>
      <c r="B21" s="72"/>
      <c r="C21" s="72"/>
      <c r="D21" s="72"/>
      <c r="J21" s="296" t="s">
        <v>463</v>
      </c>
      <c r="K21" s="24">
        <v>2</v>
      </c>
      <c r="L21" s="24">
        <v>0</v>
      </c>
      <c r="M21" s="24">
        <v>0</v>
      </c>
      <c r="N21" s="208">
        <f t="shared" si="0"/>
        <v>2</v>
      </c>
      <c r="S21" s="49"/>
      <c r="U21" s="46"/>
      <c r="V21" s="21"/>
      <c r="W21" s="41"/>
      <c r="X21" s="1"/>
      <c r="Y21" s="41"/>
      <c r="Z21" s="27"/>
      <c r="AA21" s="27"/>
      <c r="AB21" s="27"/>
      <c r="AC21" s="27"/>
      <c r="AD21" s="27"/>
      <c r="AE21" s="27"/>
      <c r="AF21" s="27"/>
      <c r="AG21" s="27"/>
    </row>
    <row r="22" spans="1:33" ht="16.5" thickBot="1" x14ac:dyDescent="0.3">
      <c r="A22" s="742" t="s">
        <v>513</v>
      </c>
      <c r="B22" s="742"/>
      <c r="C22" s="742"/>
      <c r="D22" s="742"/>
      <c r="E22" s="742"/>
      <c r="F22" s="832"/>
      <c r="G22" s="742"/>
      <c r="J22" s="295" t="s">
        <v>204</v>
      </c>
      <c r="K22" s="85">
        <v>97</v>
      </c>
      <c r="L22" s="85">
        <v>43</v>
      </c>
      <c r="M22" s="85">
        <v>0</v>
      </c>
      <c r="N22" s="206">
        <f t="shared" si="0"/>
        <v>140</v>
      </c>
      <c r="S22" s="49"/>
      <c r="U22" s="46"/>
      <c r="V22" s="21"/>
      <c r="W22" s="41"/>
      <c r="X22" s="41"/>
      <c r="Y22" s="41"/>
      <c r="Z22" s="27"/>
      <c r="AA22" s="27"/>
      <c r="AB22" s="27"/>
      <c r="AC22" s="27"/>
      <c r="AD22" s="27"/>
      <c r="AE22" s="27"/>
      <c r="AF22" s="27"/>
      <c r="AG22" s="27"/>
    </row>
    <row r="23" spans="1:33" x14ac:dyDescent="0.25">
      <c r="A23" s="232"/>
      <c r="B23" s="886" t="s">
        <v>121</v>
      </c>
      <c r="C23" s="886"/>
      <c r="D23" s="886" t="s">
        <v>122</v>
      </c>
      <c r="E23" s="886"/>
      <c r="F23" s="886" t="s">
        <v>433</v>
      </c>
      <c r="G23" s="888"/>
      <c r="J23" s="296" t="s">
        <v>218</v>
      </c>
      <c r="K23" s="24">
        <v>39</v>
      </c>
      <c r="L23" s="24">
        <v>2</v>
      </c>
      <c r="M23" s="24">
        <v>0</v>
      </c>
      <c r="N23" s="208">
        <f t="shared" si="0"/>
        <v>41</v>
      </c>
      <c r="S23" s="49"/>
      <c r="U23" s="46"/>
      <c r="V23" s="21"/>
      <c r="W23" s="41"/>
      <c r="X23" s="1"/>
      <c r="Y23" s="41"/>
      <c r="Z23" s="27"/>
      <c r="AA23" s="27"/>
      <c r="AB23" s="27"/>
      <c r="AC23" s="27"/>
      <c r="AD23" s="27"/>
      <c r="AE23" s="27"/>
      <c r="AF23" s="27"/>
      <c r="AG23" s="27"/>
    </row>
    <row r="24" spans="1:33" x14ac:dyDescent="0.25">
      <c r="A24" s="300"/>
      <c r="B24" s="757" t="s">
        <v>3</v>
      </c>
      <c r="C24" s="87" t="s">
        <v>10</v>
      </c>
      <c r="D24" s="88" t="s">
        <v>3</v>
      </c>
      <c r="E24" s="87" t="s">
        <v>10</v>
      </c>
      <c r="F24" s="88" t="s">
        <v>3</v>
      </c>
      <c r="G24" s="301" t="s">
        <v>11</v>
      </c>
      <c r="J24" s="295" t="s">
        <v>195</v>
      </c>
      <c r="K24" s="85">
        <v>1270</v>
      </c>
      <c r="L24" s="85">
        <v>373</v>
      </c>
      <c r="M24" s="85">
        <v>7</v>
      </c>
      <c r="N24" s="206">
        <f>SUM(K24:M24)</f>
        <v>1650</v>
      </c>
      <c r="S24" s="49"/>
      <c r="U24" s="46"/>
      <c r="V24" s="21"/>
      <c r="W24" s="41"/>
      <c r="X24" s="1"/>
      <c r="Y24" s="41"/>
      <c r="Z24" s="27"/>
      <c r="AA24" s="27"/>
      <c r="AB24" s="27"/>
      <c r="AC24" s="27"/>
      <c r="AD24" s="27"/>
      <c r="AE24" s="27"/>
      <c r="AF24" s="27"/>
      <c r="AG24" s="27"/>
    </row>
    <row r="25" spans="1:33" x14ac:dyDescent="0.25">
      <c r="A25" s="302" t="s">
        <v>482</v>
      </c>
      <c r="B25" s="654">
        <v>1</v>
      </c>
      <c r="C25" s="654">
        <v>0</v>
      </c>
      <c r="D25" s="654">
        <v>0</v>
      </c>
      <c r="E25" s="654">
        <v>0</v>
      </c>
      <c r="F25" s="654">
        <v>0</v>
      </c>
      <c r="G25" s="655">
        <f>SUM(B25:F25)</f>
        <v>1</v>
      </c>
      <c r="J25" s="296" t="s">
        <v>228</v>
      </c>
      <c r="K25" s="24">
        <v>4</v>
      </c>
      <c r="L25" s="24">
        <v>5</v>
      </c>
      <c r="M25" s="24">
        <v>0</v>
      </c>
      <c r="N25" s="208">
        <f t="shared" si="0"/>
        <v>9</v>
      </c>
      <c r="S25" s="49"/>
      <c r="U25" s="46"/>
      <c r="V25" s="21"/>
      <c r="W25" s="885"/>
      <c r="X25" s="885"/>
      <c r="Y25" s="885"/>
      <c r="Z25" s="885"/>
      <c r="AA25" s="885"/>
      <c r="AB25" s="885"/>
      <c r="AC25" s="27"/>
      <c r="AD25" s="27"/>
      <c r="AE25" s="27"/>
      <c r="AF25" s="27"/>
      <c r="AG25" s="27"/>
    </row>
    <row r="26" spans="1:33" x14ac:dyDescent="0.25">
      <c r="A26" s="207" t="s">
        <v>186</v>
      </c>
      <c r="B26" s="656">
        <v>74</v>
      </c>
      <c r="C26" s="656">
        <v>5</v>
      </c>
      <c r="D26" s="656">
        <v>3</v>
      </c>
      <c r="E26" s="656">
        <v>0</v>
      </c>
      <c r="F26" s="656">
        <v>0</v>
      </c>
      <c r="G26" s="758">
        <f>SUM(B26:F26)</f>
        <v>82</v>
      </c>
      <c r="J26" s="295" t="s">
        <v>206</v>
      </c>
      <c r="K26" s="85">
        <v>68</v>
      </c>
      <c r="L26" s="85">
        <v>24</v>
      </c>
      <c r="M26" s="85">
        <v>0</v>
      </c>
      <c r="N26" s="206">
        <f t="shared" si="0"/>
        <v>92</v>
      </c>
      <c r="S26" s="49"/>
      <c r="U26" s="46"/>
      <c r="V26" s="21"/>
      <c r="W26" s="41"/>
      <c r="X26" s="1"/>
      <c r="Y26" s="41"/>
      <c r="Z26" s="27"/>
      <c r="AA26" s="27"/>
      <c r="AB26" s="27"/>
      <c r="AC26" s="27"/>
      <c r="AD26" s="27"/>
      <c r="AE26" s="27"/>
      <c r="AF26" s="27"/>
      <c r="AG26" s="27"/>
    </row>
    <row r="27" spans="1:33" x14ac:dyDescent="0.25">
      <c r="A27" s="205" t="s">
        <v>166</v>
      </c>
      <c r="B27" s="657">
        <v>872</v>
      </c>
      <c r="C27" s="657">
        <v>135</v>
      </c>
      <c r="D27" s="657">
        <v>192</v>
      </c>
      <c r="E27" s="657">
        <v>27</v>
      </c>
      <c r="F27" s="657"/>
      <c r="G27" s="655">
        <f>SUM(B27:E27)</f>
        <v>1226</v>
      </c>
      <c r="J27" s="296" t="s">
        <v>207</v>
      </c>
      <c r="K27" s="24">
        <v>69</v>
      </c>
      <c r="L27" s="24">
        <v>12</v>
      </c>
      <c r="M27" s="24">
        <v>0</v>
      </c>
      <c r="N27" s="208">
        <f t="shared" si="0"/>
        <v>81</v>
      </c>
      <c r="S27" s="49"/>
      <c r="U27" s="46"/>
      <c r="V27" s="21"/>
      <c r="W27" s="41"/>
      <c r="X27" s="1"/>
      <c r="Y27" s="41"/>
      <c r="AA27" s="27"/>
      <c r="AB27" s="27"/>
      <c r="AC27" s="27"/>
      <c r="AD27" s="27"/>
      <c r="AF27" s="27"/>
      <c r="AG27" s="27"/>
    </row>
    <row r="28" spans="1:33" x14ac:dyDescent="0.25">
      <c r="A28" s="207" t="s">
        <v>167</v>
      </c>
      <c r="B28" s="656">
        <v>1135</v>
      </c>
      <c r="C28" s="656">
        <v>242</v>
      </c>
      <c r="D28" s="656">
        <v>417</v>
      </c>
      <c r="E28" s="656">
        <v>59</v>
      </c>
      <c r="F28" s="656">
        <v>1</v>
      </c>
      <c r="G28" s="758">
        <f t="shared" ref="G28:G35" si="2">SUM(B28:F28)</f>
        <v>1854</v>
      </c>
      <c r="J28" s="295" t="s">
        <v>231</v>
      </c>
      <c r="K28" s="85">
        <v>20</v>
      </c>
      <c r="L28" s="85">
        <v>7</v>
      </c>
      <c r="M28" s="85">
        <v>0</v>
      </c>
      <c r="N28" s="206">
        <f t="shared" si="0"/>
        <v>27</v>
      </c>
      <c r="S28" s="49"/>
      <c r="U28" s="46"/>
      <c r="V28" s="21"/>
      <c r="W28" s="41"/>
      <c r="X28" s="1"/>
      <c r="Y28" s="41"/>
      <c r="Z28" s="27"/>
      <c r="AA28" s="27"/>
      <c r="AB28" s="27"/>
      <c r="AC28" s="27"/>
      <c r="AD28" s="27"/>
      <c r="AE28" s="27"/>
      <c r="AF28" s="27"/>
      <c r="AG28" s="27"/>
    </row>
    <row r="29" spans="1:33" x14ac:dyDescent="0.25">
      <c r="A29" s="205" t="s">
        <v>168</v>
      </c>
      <c r="B29" s="657">
        <v>1019</v>
      </c>
      <c r="C29" s="657">
        <v>211</v>
      </c>
      <c r="D29" s="657">
        <v>449</v>
      </c>
      <c r="E29" s="657">
        <v>76</v>
      </c>
      <c r="F29" s="657">
        <v>1</v>
      </c>
      <c r="G29" s="655">
        <f t="shared" si="2"/>
        <v>1756</v>
      </c>
      <c r="J29" s="296" t="s">
        <v>223</v>
      </c>
      <c r="K29" s="24">
        <v>14</v>
      </c>
      <c r="L29" s="24">
        <v>2</v>
      </c>
      <c r="M29" s="24">
        <v>0</v>
      </c>
      <c r="N29" s="208">
        <f t="shared" si="0"/>
        <v>16</v>
      </c>
      <c r="S29" s="49"/>
      <c r="U29" s="46"/>
      <c r="V29" s="21"/>
      <c r="W29" s="41"/>
      <c r="X29" s="1"/>
      <c r="Y29" s="41"/>
      <c r="AA29" s="27"/>
      <c r="AB29" s="27"/>
      <c r="AC29" s="27"/>
      <c r="AD29" s="27"/>
      <c r="AE29" s="27"/>
      <c r="AF29" s="27"/>
      <c r="AG29" s="27"/>
    </row>
    <row r="30" spans="1:33" x14ac:dyDescent="0.25">
      <c r="A30" s="207" t="s">
        <v>169</v>
      </c>
      <c r="B30" s="656">
        <v>888</v>
      </c>
      <c r="C30" s="656">
        <v>203</v>
      </c>
      <c r="D30" s="656">
        <v>356</v>
      </c>
      <c r="E30" s="656">
        <v>66</v>
      </c>
      <c r="F30" s="656">
        <v>1</v>
      </c>
      <c r="G30" s="758">
        <f t="shared" si="2"/>
        <v>1514</v>
      </c>
      <c r="J30" s="295" t="s">
        <v>225</v>
      </c>
      <c r="K30" s="85">
        <v>15</v>
      </c>
      <c r="L30" s="85">
        <v>3</v>
      </c>
      <c r="M30" s="85">
        <v>0</v>
      </c>
      <c r="N30" s="206">
        <f t="shared" si="0"/>
        <v>18</v>
      </c>
      <c r="S30" s="49"/>
      <c r="U30" s="46"/>
      <c r="V30" s="21"/>
      <c r="W30" s="41"/>
      <c r="X30" s="1"/>
      <c r="Y30" s="41"/>
      <c r="Z30" s="27"/>
      <c r="AA30" s="27"/>
      <c r="AB30" s="27"/>
      <c r="AC30" s="27"/>
      <c r="AD30" s="27"/>
      <c r="AE30" s="27"/>
      <c r="AF30" s="27"/>
      <c r="AG30" s="27"/>
    </row>
    <row r="31" spans="1:33" x14ac:dyDescent="0.25">
      <c r="A31" s="205" t="s">
        <v>6</v>
      </c>
      <c r="B31" s="657">
        <v>1010</v>
      </c>
      <c r="C31" s="657">
        <v>166</v>
      </c>
      <c r="D31" s="657">
        <v>427</v>
      </c>
      <c r="E31" s="657">
        <v>64</v>
      </c>
      <c r="F31" s="657">
        <v>2</v>
      </c>
      <c r="G31" s="655">
        <f t="shared" si="2"/>
        <v>1669</v>
      </c>
      <c r="J31" s="296" t="s">
        <v>230</v>
      </c>
      <c r="K31" s="24">
        <v>10</v>
      </c>
      <c r="L31" s="24">
        <v>3</v>
      </c>
      <c r="M31" s="24">
        <v>0</v>
      </c>
      <c r="N31" s="208">
        <f t="shared" si="0"/>
        <v>13</v>
      </c>
      <c r="S31" s="49"/>
      <c r="U31" s="46"/>
      <c r="V31" s="21"/>
      <c r="W31" s="41"/>
      <c r="X31" s="1"/>
      <c r="Y31" s="41"/>
      <c r="Z31" s="27"/>
      <c r="AA31" s="27"/>
      <c r="AB31" s="27"/>
      <c r="AC31" s="27"/>
      <c r="AF31" s="27"/>
      <c r="AG31" s="27"/>
    </row>
    <row r="32" spans="1:33" x14ac:dyDescent="0.25">
      <c r="A32" s="207" t="s">
        <v>7</v>
      </c>
      <c r="B32" s="656">
        <v>520</v>
      </c>
      <c r="C32" s="656">
        <v>58</v>
      </c>
      <c r="D32" s="656">
        <v>289</v>
      </c>
      <c r="E32" s="656">
        <v>19</v>
      </c>
      <c r="F32" s="656">
        <v>2</v>
      </c>
      <c r="G32" s="758">
        <f t="shared" si="2"/>
        <v>888</v>
      </c>
      <c r="J32" s="295" t="s">
        <v>248</v>
      </c>
      <c r="K32" s="85">
        <v>0</v>
      </c>
      <c r="L32" s="85">
        <v>0</v>
      </c>
      <c r="M32" s="85">
        <v>0</v>
      </c>
      <c r="N32" s="206">
        <f t="shared" si="0"/>
        <v>0</v>
      </c>
      <c r="S32" s="49"/>
      <c r="U32" s="46"/>
      <c r="V32" s="21"/>
      <c r="W32" s="41"/>
      <c r="X32" s="1"/>
      <c r="Y32" s="41"/>
      <c r="Z32" s="27"/>
      <c r="AA32" s="27"/>
      <c r="AB32" s="27"/>
      <c r="AC32" s="27"/>
      <c r="AD32" s="27"/>
      <c r="AE32" s="27"/>
      <c r="AF32" s="27"/>
      <c r="AG32" s="27"/>
    </row>
    <row r="33" spans="1:33" x14ac:dyDescent="0.25">
      <c r="A33" s="205" t="s">
        <v>187</v>
      </c>
      <c r="B33" s="657">
        <v>99</v>
      </c>
      <c r="C33" s="657">
        <v>7</v>
      </c>
      <c r="D33" s="657">
        <v>48</v>
      </c>
      <c r="E33" s="657">
        <v>0</v>
      </c>
      <c r="F33" s="657">
        <v>0</v>
      </c>
      <c r="G33" s="655">
        <f t="shared" si="2"/>
        <v>154</v>
      </c>
      <c r="J33" s="296" t="s">
        <v>196</v>
      </c>
      <c r="K33" s="24">
        <v>691</v>
      </c>
      <c r="L33" s="24">
        <v>316</v>
      </c>
      <c r="M33" s="24">
        <v>0</v>
      </c>
      <c r="N33" s="208">
        <f t="shared" si="0"/>
        <v>1007</v>
      </c>
      <c r="S33" s="49"/>
      <c r="U33" s="46"/>
      <c r="V33" s="21"/>
      <c r="W33" s="41"/>
      <c r="X33" s="1"/>
      <c r="Y33" s="41"/>
      <c r="Z33" s="27"/>
      <c r="AA33" s="27"/>
      <c r="AB33" s="27"/>
      <c r="AC33" s="27"/>
      <c r="AF33" s="27"/>
      <c r="AG33" s="27"/>
    </row>
    <row r="34" spans="1:33" ht="15.75" thickBot="1" x14ac:dyDescent="0.3">
      <c r="A34" s="207" t="s">
        <v>188</v>
      </c>
      <c r="B34" s="656">
        <v>16</v>
      </c>
      <c r="C34" s="656">
        <v>1</v>
      </c>
      <c r="D34" s="656">
        <v>1</v>
      </c>
      <c r="E34" s="656">
        <v>0</v>
      </c>
      <c r="F34" s="656">
        <v>0</v>
      </c>
      <c r="G34" s="758">
        <f t="shared" si="2"/>
        <v>18</v>
      </c>
      <c r="J34" s="295" t="s">
        <v>464</v>
      </c>
      <c r="K34" s="85">
        <v>1</v>
      </c>
      <c r="L34" s="85">
        <v>0</v>
      </c>
      <c r="M34" s="85">
        <v>0</v>
      </c>
      <c r="N34" s="206">
        <f t="shared" si="0"/>
        <v>1</v>
      </c>
      <c r="S34" s="49"/>
      <c r="U34" s="46"/>
      <c r="V34" s="21"/>
      <c r="W34" s="41"/>
      <c r="X34" s="1"/>
      <c r="Y34" s="41"/>
      <c r="Z34" s="27"/>
      <c r="AA34" s="27"/>
      <c r="AB34" s="27"/>
      <c r="AC34" s="27"/>
      <c r="AD34" s="27"/>
      <c r="AE34" s="27"/>
      <c r="AF34" s="27"/>
      <c r="AG34" s="27"/>
    </row>
    <row r="35" spans="1:33" ht="16.5" thickTop="1" thickBot="1" x14ac:dyDescent="0.3">
      <c r="A35" s="303" t="s">
        <v>11</v>
      </c>
      <c r="B35" s="658">
        <f>SUM(B25:B34)</f>
        <v>5634</v>
      </c>
      <c r="C35" s="658">
        <f t="shared" ref="C35:F35" si="3">SUM(C25:C34)</f>
        <v>1028</v>
      </c>
      <c r="D35" s="658">
        <f t="shared" si="3"/>
        <v>2182</v>
      </c>
      <c r="E35" s="658">
        <f t="shared" si="3"/>
        <v>311</v>
      </c>
      <c r="F35" s="658">
        <f t="shared" si="3"/>
        <v>7</v>
      </c>
      <c r="G35" s="659">
        <f t="shared" si="2"/>
        <v>9162</v>
      </c>
      <c r="I35" s="211"/>
      <c r="J35" s="296" t="s">
        <v>234</v>
      </c>
      <c r="K35" s="24">
        <v>10</v>
      </c>
      <c r="L35" s="24">
        <v>5</v>
      </c>
      <c r="M35" s="24">
        <v>0</v>
      </c>
      <c r="N35" s="208">
        <f t="shared" si="0"/>
        <v>15</v>
      </c>
      <c r="S35" s="49"/>
      <c r="U35" s="46"/>
      <c r="V35" s="21"/>
      <c r="W35" s="41"/>
      <c r="X35" s="1"/>
      <c r="Y35" s="41"/>
      <c r="Z35" s="27"/>
      <c r="AA35" s="27"/>
      <c r="AB35" s="27"/>
      <c r="AC35" s="27"/>
      <c r="AD35" s="27"/>
      <c r="AE35" s="27"/>
      <c r="AF35" s="27"/>
      <c r="AG35" s="27"/>
    </row>
    <row r="36" spans="1:33" x14ac:dyDescent="0.25">
      <c r="A36" s="34"/>
      <c r="B36" s="94"/>
      <c r="C36" s="94"/>
      <c r="D36" s="94"/>
      <c r="E36" s="94"/>
      <c r="F36" s="94"/>
      <c r="G36" s="95"/>
      <c r="J36" s="295" t="s">
        <v>205</v>
      </c>
      <c r="K36" s="85">
        <v>44</v>
      </c>
      <c r="L36" s="85">
        <v>20</v>
      </c>
      <c r="M36" s="85">
        <v>0</v>
      </c>
      <c r="N36" s="206">
        <f t="shared" si="0"/>
        <v>64</v>
      </c>
      <c r="S36" s="49"/>
      <c r="U36" s="46"/>
      <c r="V36" s="21"/>
      <c r="W36" s="41"/>
      <c r="X36" s="1"/>
      <c r="Y36" s="41"/>
      <c r="Z36" s="27"/>
      <c r="AA36" s="27"/>
      <c r="AB36" s="27"/>
      <c r="AC36" s="27"/>
      <c r="AE36" s="27"/>
      <c r="AF36" s="27"/>
      <c r="AG36" s="27"/>
    </row>
    <row r="37" spans="1:33" s="80" customFormat="1" ht="16.5" thickBot="1" x14ac:dyDescent="0.3">
      <c r="A37" s="743" t="s">
        <v>514</v>
      </c>
      <c r="B37" s="743"/>
      <c r="C37" s="743"/>
      <c r="D37" s="743"/>
      <c r="E37" s="743"/>
      <c r="F37" s="743"/>
      <c r="G37" s="743"/>
      <c r="H37" s="89"/>
      <c r="I37" s="89"/>
      <c r="J37" s="296" t="s">
        <v>233</v>
      </c>
      <c r="K37" s="24">
        <v>3</v>
      </c>
      <c r="L37" s="24">
        <v>4</v>
      </c>
      <c r="M37" s="24">
        <v>0</v>
      </c>
      <c r="N37" s="208">
        <f t="shared" si="0"/>
        <v>7</v>
      </c>
      <c r="S37" s="49"/>
      <c r="U37" s="78"/>
      <c r="V37" s="21"/>
      <c r="W37" s="41"/>
      <c r="X37" s="1"/>
      <c r="Y37" s="41"/>
      <c r="Z37" s="27"/>
      <c r="AA37" s="27"/>
      <c r="AB37" s="27"/>
      <c r="AC37" s="27"/>
      <c r="AE37" s="27"/>
      <c r="AF37" s="27"/>
      <c r="AG37" s="27"/>
    </row>
    <row r="38" spans="1:33" x14ac:dyDescent="0.25">
      <c r="A38" s="304"/>
      <c r="B38" s="886" t="s">
        <v>121</v>
      </c>
      <c r="C38" s="886"/>
      <c r="D38" s="886" t="s">
        <v>122</v>
      </c>
      <c r="E38" s="886"/>
      <c r="F38" s="886" t="s">
        <v>433</v>
      </c>
      <c r="G38" s="888"/>
      <c r="J38" s="295" t="s">
        <v>201</v>
      </c>
      <c r="K38" s="85">
        <v>340</v>
      </c>
      <c r="L38" s="85">
        <v>70</v>
      </c>
      <c r="M38" s="85">
        <v>0</v>
      </c>
      <c r="N38" s="206">
        <f t="shared" si="0"/>
        <v>410</v>
      </c>
      <c r="S38" s="49"/>
      <c r="U38" s="46"/>
      <c r="V38" s="21"/>
      <c r="W38" s="41"/>
      <c r="X38" s="1"/>
      <c r="Y38" s="41"/>
      <c r="Z38" s="27"/>
      <c r="AA38" s="27"/>
      <c r="AB38" s="27"/>
      <c r="AC38" s="27"/>
      <c r="AE38" s="27"/>
      <c r="AF38" s="27"/>
      <c r="AG38" s="27"/>
    </row>
    <row r="39" spans="1:33" x14ac:dyDescent="0.25">
      <c r="A39" s="300"/>
      <c r="B39" s="88" t="s">
        <v>3</v>
      </c>
      <c r="C39" s="87" t="s">
        <v>10</v>
      </c>
      <c r="D39" s="88" t="s">
        <v>3</v>
      </c>
      <c r="E39" s="87" t="s">
        <v>10</v>
      </c>
      <c r="F39" s="88" t="s">
        <v>3</v>
      </c>
      <c r="G39" s="301" t="s">
        <v>11</v>
      </c>
      <c r="J39" s="296" t="s">
        <v>221</v>
      </c>
      <c r="K39" s="24">
        <v>22</v>
      </c>
      <c r="L39" s="24">
        <v>10</v>
      </c>
      <c r="M39" s="24">
        <v>0</v>
      </c>
      <c r="N39" s="208">
        <f t="shared" si="0"/>
        <v>32</v>
      </c>
      <c r="S39" s="49"/>
      <c r="U39" s="46"/>
      <c r="V39" s="21"/>
      <c r="W39" s="41"/>
      <c r="X39" s="1"/>
      <c r="Y39" s="41"/>
      <c r="AA39" s="27"/>
      <c r="AB39" s="27"/>
      <c r="AC39" s="27"/>
      <c r="AD39" s="27"/>
      <c r="AF39" s="27"/>
      <c r="AG39" s="27"/>
    </row>
    <row r="40" spans="1:33" x14ac:dyDescent="0.25">
      <c r="A40" s="295" t="s">
        <v>13</v>
      </c>
      <c r="B40" s="86">
        <v>2687</v>
      </c>
      <c r="C40" s="86">
        <v>586</v>
      </c>
      <c r="D40" s="86">
        <v>994</v>
      </c>
      <c r="E40" s="86">
        <v>167</v>
      </c>
      <c r="F40" s="86">
        <v>4</v>
      </c>
      <c r="G40" s="279">
        <f>SUM(B40:F40)</f>
        <v>4438</v>
      </c>
      <c r="J40" s="295" t="s">
        <v>220</v>
      </c>
      <c r="K40" s="85">
        <v>11</v>
      </c>
      <c r="L40" s="85">
        <v>10</v>
      </c>
      <c r="M40" s="85">
        <v>0</v>
      </c>
      <c r="N40" s="206">
        <f t="shared" si="0"/>
        <v>21</v>
      </c>
      <c r="S40" s="49"/>
      <c r="U40" s="46"/>
      <c r="V40" s="21"/>
      <c r="W40" s="41"/>
      <c r="X40" s="1"/>
      <c r="Y40" s="41"/>
      <c r="Z40" s="27"/>
      <c r="AA40" s="27"/>
      <c r="AB40" s="27"/>
      <c r="AC40" s="27"/>
      <c r="AD40" s="27"/>
      <c r="AF40" s="27"/>
      <c r="AG40" s="27"/>
    </row>
    <row r="41" spans="1:33" x14ac:dyDescent="0.25">
      <c r="A41" s="296" t="s">
        <v>189</v>
      </c>
      <c r="B41" s="92">
        <v>1853</v>
      </c>
      <c r="C41" s="92">
        <v>312</v>
      </c>
      <c r="D41" s="92">
        <v>634</v>
      </c>
      <c r="E41" s="92">
        <v>87</v>
      </c>
      <c r="F41" s="92">
        <v>1</v>
      </c>
      <c r="G41" s="291">
        <f>SUM(B41:F41)</f>
        <v>2887</v>
      </c>
      <c r="J41" s="296" t="s">
        <v>208</v>
      </c>
      <c r="K41" s="24">
        <v>67</v>
      </c>
      <c r="L41" s="24">
        <v>14</v>
      </c>
      <c r="M41" s="24">
        <v>0</v>
      </c>
      <c r="N41" s="208">
        <f t="shared" si="0"/>
        <v>81</v>
      </c>
      <c r="S41" s="49"/>
      <c r="U41" s="46"/>
      <c r="V41" s="21"/>
      <c r="W41" s="41"/>
      <c r="X41" s="1"/>
      <c r="Y41" s="41"/>
      <c r="AA41" s="27"/>
      <c r="AB41" s="27"/>
      <c r="AC41" s="27"/>
      <c r="AD41" s="27"/>
      <c r="AF41" s="27"/>
      <c r="AG41" s="27"/>
    </row>
    <row r="42" spans="1:33" x14ac:dyDescent="0.25">
      <c r="A42" s="295" t="s">
        <v>15</v>
      </c>
      <c r="B42" s="86">
        <v>841</v>
      </c>
      <c r="C42" s="86">
        <v>81</v>
      </c>
      <c r="D42" s="305">
        <v>451</v>
      </c>
      <c r="E42" s="305">
        <v>36</v>
      </c>
      <c r="F42" s="305">
        <v>1</v>
      </c>
      <c r="G42" s="279">
        <f>SUM(B42:F42)</f>
        <v>1410</v>
      </c>
      <c r="J42" s="295" t="s">
        <v>202</v>
      </c>
      <c r="K42" s="85">
        <v>315</v>
      </c>
      <c r="L42" s="85">
        <v>109</v>
      </c>
      <c r="M42" s="85">
        <v>0</v>
      </c>
      <c r="N42" s="206">
        <f t="shared" si="0"/>
        <v>424</v>
      </c>
      <c r="S42" s="49"/>
      <c r="U42" s="46"/>
      <c r="V42" s="21"/>
      <c r="W42" s="41"/>
      <c r="X42" s="1"/>
      <c r="Y42" s="41"/>
      <c r="AA42" s="27"/>
      <c r="AB42" s="27"/>
      <c r="AC42" s="27"/>
      <c r="AF42" s="27"/>
      <c r="AG42" s="27"/>
    </row>
    <row r="43" spans="1:33" x14ac:dyDescent="0.25">
      <c r="A43" s="296" t="s">
        <v>16</v>
      </c>
      <c r="B43" s="92">
        <v>197</v>
      </c>
      <c r="C43" s="92">
        <v>43</v>
      </c>
      <c r="D43" s="92">
        <v>92</v>
      </c>
      <c r="E43" s="92">
        <v>20</v>
      </c>
      <c r="F43" s="92">
        <v>1</v>
      </c>
      <c r="G43" s="291">
        <f>SUM(B43:F43)</f>
        <v>353</v>
      </c>
      <c r="J43" s="296" t="s">
        <v>213</v>
      </c>
      <c r="K43" s="24">
        <v>25</v>
      </c>
      <c r="L43" s="24">
        <v>9</v>
      </c>
      <c r="M43" s="24">
        <v>0</v>
      </c>
      <c r="N43" s="208">
        <f t="shared" si="0"/>
        <v>34</v>
      </c>
      <c r="S43" s="49"/>
      <c r="U43" s="46"/>
      <c r="V43" s="21"/>
      <c r="W43" s="41"/>
      <c r="X43" s="1"/>
      <c r="Y43" s="41"/>
      <c r="Z43" s="27"/>
      <c r="AA43" s="27"/>
      <c r="AB43" s="27"/>
      <c r="AC43" s="27"/>
      <c r="AD43" s="27"/>
      <c r="AE43" s="27"/>
      <c r="AF43" s="27"/>
      <c r="AG43" s="27"/>
    </row>
    <row r="44" spans="1:33" ht="15.75" thickBot="1" x14ac:dyDescent="0.3">
      <c r="A44" s="295" t="s">
        <v>17</v>
      </c>
      <c r="B44" s="86">
        <v>56</v>
      </c>
      <c r="C44" s="86">
        <v>6</v>
      </c>
      <c r="D44" s="86">
        <v>11</v>
      </c>
      <c r="E44" s="86">
        <v>1</v>
      </c>
      <c r="F44" s="86">
        <v>0</v>
      </c>
      <c r="G44" s="279">
        <f>SUM(B44:F44)</f>
        <v>74</v>
      </c>
      <c r="J44" s="295" t="s">
        <v>210</v>
      </c>
      <c r="K44" s="85">
        <v>37</v>
      </c>
      <c r="L44" s="85">
        <v>16</v>
      </c>
      <c r="M44" s="85">
        <v>0</v>
      </c>
      <c r="N44" s="206">
        <f t="shared" si="0"/>
        <v>53</v>
      </c>
      <c r="S44" s="49"/>
      <c r="U44" s="46"/>
      <c r="V44" s="21"/>
      <c r="W44" s="41"/>
      <c r="X44" s="1"/>
      <c r="Y44" s="41"/>
      <c r="Z44" s="27"/>
      <c r="AA44" s="27"/>
      <c r="AB44" s="27"/>
      <c r="AC44" s="27"/>
      <c r="AD44" s="27"/>
      <c r="AE44" s="27"/>
      <c r="AF44" s="27"/>
      <c r="AG44" s="27"/>
    </row>
    <row r="45" spans="1:33" ht="16.5" thickTop="1" thickBot="1" x14ac:dyDescent="0.3">
      <c r="A45" s="303" t="s">
        <v>11</v>
      </c>
      <c r="B45" s="298">
        <f>SUM(B40:B44)</f>
        <v>5634</v>
      </c>
      <c r="C45" s="298">
        <f t="shared" ref="C45:F45" si="4">SUM(C40:C44)</f>
        <v>1028</v>
      </c>
      <c r="D45" s="298">
        <f t="shared" si="4"/>
        <v>2182</v>
      </c>
      <c r="E45" s="298">
        <f t="shared" si="4"/>
        <v>311</v>
      </c>
      <c r="F45" s="298">
        <f t="shared" si="4"/>
        <v>7</v>
      </c>
      <c r="G45" s="299">
        <f>SUM(G40:G44)</f>
        <v>9162</v>
      </c>
      <c r="J45" s="296" t="s">
        <v>214</v>
      </c>
      <c r="K45" s="24">
        <v>28</v>
      </c>
      <c r="L45" s="24">
        <v>12</v>
      </c>
      <c r="M45" s="24">
        <v>0</v>
      </c>
      <c r="N45" s="208">
        <f t="shared" si="0"/>
        <v>40</v>
      </c>
      <c r="S45" s="49"/>
      <c r="U45" s="46"/>
      <c r="V45" s="21"/>
      <c r="W45" s="41"/>
      <c r="X45" s="1"/>
      <c r="Y45" s="41"/>
      <c r="AA45" s="27"/>
      <c r="AB45" s="27"/>
      <c r="AF45" s="27"/>
      <c r="AG45" s="27"/>
    </row>
    <row r="46" spans="1:33" x14ac:dyDescent="0.25">
      <c r="A46" s="79"/>
      <c r="B46" s="72"/>
      <c r="C46" s="72"/>
      <c r="D46" s="72"/>
      <c r="E46" s="72"/>
      <c r="F46" s="72"/>
      <c r="G46" s="72"/>
      <c r="J46" s="295" t="s">
        <v>209</v>
      </c>
      <c r="K46" s="85">
        <v>56</v>
      </c>
      <c r="L46" s="85">
        <v>16</v>
      </c>
      <c r="M46" s="85">
        <v>0</v>
      </c>
      <c r="N46" s="206">
        <f t="shared" si="0"/>
        <v>72</v>
      </c>
      <c r="S46" s="49"/>
      <c r="U46" s="46"/>
      <c r="V46" s="21"/>
      <c r="W46" s="41"/>
      <c r="X46" s="1"/>
      <c r="Y46" s="41"/>
      <c r="AA46" s="27"/>
      <c r="AB46" s="27"/>
      <c r="AD46" s="27"/>
      <c r="AF46" s="27"/>
      <c r="AG46" s="27"/>
    </row>
    <row r="47" spans="1:33" s="80" customFormat="1" ht="16.5" thickBot="1" x14ac:dyDescent="0.3">
      <c r="A47" s="744" t="s">
        <v>516</v>
      </c>
      <c r="B47" s="744"/>
      <c r="C47" s="744"/>
      <c r="D47" s="744"/>
      <c r="E47" s="744"/>
      <c r="F47" s="833"/>
      <c r="G47" s="744"/>
      <c r="H47" s="89"/>
      <c r="I47" s="89"/>
      <c r="J47" s="296" t="s">
        <v>215</v>
      </c>
      <c r="K47" s="24">
        <v>35</v>
      </c>
      <c r="L47" s="24">
        <v>11</v>
      </c>
      <c r="M47" s="24">
        <v>0</v>
      </c>
      <c r="N47" s="208">
        <f t="shared" si="0"/>
        <v>46</v>
      </c>
      <c r="S47" s="49"/>
      <c r="U47" s="78"/>
      <c r="V47" s="21"/>
      <c r="W47" s="41"/>
      <c r="X47" s="1"/>
      <c r="Y47" s="41"/>
      <c r="AA47" s="27"/>
      <c r="AB47" s="27"/>
      <c r="AD47" s="27"/>
      <c r="AF47" s="27"/>
      <c r="AG47" s="27"/>
    </row>
    <row r="48" spans="1:33" x14ac:dyDescent="0.25">
      <c r="A48" s="306"/>
      <c r="B48" s="886" t="s">
        <v>121</v>
      </c>
      <c r="C48" s="886"/>
      <c r="D48" s="886" t="s">
        <v>122</v>
      </c>
      <c r="E48" s="886"/>
      <c r="F48" s="886" t="s">
        <v>433</v>
      </c>
      <c r="G48" s="888"/>
      <c r="J48" s="295" t="s">
        <v>537</v>
      </c>
      <c r="K48" s="85">
        <v>1</v>
      </c>
      <c r="L48" s="85">
        <v>0</v>
      </c>
      <c r="M48" s="85">
        <v>0</v>
      </c>
      <c r="N48" s="206">
        <f t="shared" si="0"/>
        <v>1</v>
      </c>
      <c r="S48" s="49"/>
      <c r="U48" s="46"/>
      <c r="V48" s="21"/>
      <c r="W48" s="41"/>
      <c r="X48" s="1"/>
      <c r="Y48" s="41"/>
      <c r="AA48" s="27"/>
      <c r="AB48" s="27"/>
      <c r="AD48" s="27"/>
      <c r="AF48" s="27"/>
      <c r="AG48" s="27"/>
    </row>
    <row r="49" spans="1:33" x14ac:dyDescent="0.25">
      <c r="A49" s="300"/>
      <c r="B49" s="88" t="s">
        <v>3</v>
      </c>
      <c r="C49" s="87" t="s">
        <v>10</v>
      </c>
      <c r="D49" s="88" t="s">
        <v>3</v>
      </c>
      <c r="E49" s="87" t="s">
        <v>10</v>
      </c>
      <c r="F49" s="88" t="s">
        <v>3</v>
      </c>
      <c r="G49" s="301" t="s">
        <v>11</v>
      </c>
      <c r="J49" s="296" t="s">
        <v>239</v>
      </c>
      <c r="K49" s="24">
        <v>5</v>
      </c>
      <c r="L49" s="24">
        <v>0</v>
      </c>
      <c r="M49" s="24">
        <v>0</v>
      </c>
      <c r="N49" s="208">
        <f t="shared" si="0"/>
        <v>5</v>
      </c>
      <c r="S49" s="49"/>
      <c r="U49" s="46"/>
      <c r="V49" s="21"/>
      <c r="W49" s="41"/>
      <c r="X49" s="1"/>
      <c r="Y49" s="41"/>
      <c r="Z49" s="27"/>
      <c r="AA49" s="27"/>
      <c r="AB49" s="27"/>
      <c r="AC49" s="27"/>
      <c r="AD49" s="27"/>
      <c r="AF49" s="27"/>
      <c r="AG49" s="27"/>
    </row>
    <row r="50" spans="1:33" x14ac:dyDescent="0.25">
      <c r="A50" s="307" t="s">
        <v>155</v>
      </c>
      <c r="B50" s="86">
        <v>35</v>
      </c>
      <c r="C50" s="86">
        <v>1</v>
      </c>
      <c r="D50" s="86">
        <v>1</v>
      </c>
      <c r="E50" s="86">
        <v>0</v>
      </c>
      <c r="F50" s="86">
        <v>0</v>
      </c>
      <c r="G50" s="279">
        <f t="shared" ref="G50:G62" si="5">SUM(B50:F50)</f>
        <v>37</v>
      </c>
      <c r="J50" s="295" t="s">
        <v>243</v>
      </c>
      <c r="K50" s="85">
        <v>5</v>
      </c>
      <c r="L50" s="85">
        <v>2</v>
      </c>
      <c r="M50" s="85">
        <v>0</v>
      </c>
      <c r="N50" s="206">
        <f t="shared" si="0"/>
        <v>7</v>
      </c>
      <c r="S50" s="49"/>
      <c r="U50" s="46"/>
      <c r="W50" s="1"/>
      <c r="X50" s="41"/>
      <c r="Y50" s="41"/>
      <c r="AA50" s="27"/>
      <c r="AB50" s="27"/>
      <c r="AC50" s="27"/>
      <c r="AF50" s="27"/>
      <c r="AG50" s="27"/>
    </row>
    <row r="51" spans="1:33" x14ac:dyDescent="0.25">
      <c r="A51" s="308" t="s">
        <v>156</v>
      </c>
      <c r="B51" s="92">
        <v>135</v>
      </c>
      <c r="C51" s="92">
        <v>13</v>
      </c>
      <c r="D51" s="92">
        <v>27</v>
      </c>
      <c r="E51" s="92">
        <v>6</v>
      </c>
      <c r="F51" s="92">
        <v>0</v>
      </c>
      <c r="G51" s="641">
        <f t="shared" si="5"/>
        <v>181</v>
      </c>
      <c r="J51" s="296" t="s">
        <v>238</v>
      </c>
      <c r="K51" s="24">
        <v>6</v>
      </c>
      <c r="L51" s="24">
        <v>1</v>
      </c>
      <c r="M51" s="24">
        <v>0</v>
      </c>
      <c r="N51" s="208">
        <f t="shared" si="0"/>
        <v>7</v>
      </c>
      <c r="S51" s="49"/>
      <c r="U51" s="46"/>
      <c r="V51" s="21"/>
      <c r="W51" s="41"/>
      <c r="X51" s="1"/>
      <c r="Y51" s="41"/>
      <c r="AA51" s="27"/>
      <c r="AB51" s="27"/>
      <c r="AD51" s="27"/>
      <c r="AF51" s="27"/>
      <c r="AG51" s="27"/>
    </row>
    <row r="52" spans="1:33" x14ac:dyDescent="0.25">
      <c r="A52" s="307" t="s">
        <v>157</v>
      </c>
      <c r="B52" s="86">
        <v>638</v>
      </c>
      <c r="C52" s="86">
        <v>91</v>
      </c>
      <c r="D52" s="86">
        <v>351</v>
      </c>
      <c r="E52" s="86">
        <v>48</v>
      </c>
      <c r="F52" s="86">
        <v>0</v>
      </c>
      <c r="G52" s="279">
        <f t="shared" si="5"/>
        <v>1128</v>
      </c>
      <c r="J52" s="295" t="s">
        <v>219</v>
      </c>
      <c r="K52" s="85">
        <v>38</v>
      </c>
      <c r="L52" s="85">
        <v>9</v>
      </c>
      <c r="M52" s="85">
        <v>0</v>
      </c>
      <c r="N52" s="206">
        <f t="shared" si="0"/>
        <v>47</v>
      </c>
      <c r="S52" s="49"/>
      <c r="U52" s="46"/>
      <c r="V52" s="21"/>
      <c r="W52" s="41"/>
      <c r="X52" s="1"/>
      <c r="Y52" s="41"/>
      <c r="Z52" s="27"/>
      <c r="AA52" s="27"/>
      <c r="AB52" s="27"/>
      <c r="AC52" s="27"/>
      <c r="AD52" s="27"/>
      <c r="AE52" s="27"/>
      <c r="AF52" s="27"/>
      <c r="AG52" s="27"/>
    </row>
    <row r="53" spans="1:33" x14ac:dyDescent="0.25">
      <c r="A53" s="308" t="s">
        <v>158</v>
      </c>
      <c r="B53" s="92">
        <v>1761</v>
      </c>
      <c r="C53" s="92">
        <v>353</v>
      </c>
      <c r="D53" s="92">
        <v>820</v>
      </c>
      <c r="E53" s="92">
        <v>140</v>
      </c>
      <c r="F53" s="92">
        <v>0</v>
      </c>
      <c r="G53" s="641">
        <f t="shared" si="5"/>
        <v>3074</v>
      </c>
      <c r="J53" s="296" t="s">
        <v>200</v>
      </c>
      <c r="K53" s="24">
        <v>426</v>
      </c>
      <c r="L53" s="24">
        <v>157</v>
      </c>
      <c r="M53" s="24">
        <v>0</v>
      </c>
      <c r="N53" s="208">
        <f t="shared" si="0"/>
        <v>583</v>
      </c>
      <c r="S53" s="49"/>
      <c r="U53" s="46"/>
      <c r="V53" s="21"/>
      <c r="W53" s="41"/>
      <c r="X53" s="1"/>
      <c r="Y53" s="41"/>
    </row>
    <row r="54" spans="1:33" x14ac:dyDescent="0.25">
      <c r="A54" s="307" t="s">
        <v>159</v>
      </c>
      <c r="B54" s="86">
        <v>1629</v>
      </c>
      <c r="C54" s="86">
        <v>299</v>
      </c>
      <c r="D54" s="86">
        <v>656</v>
      </c>
      <c r="E54" s="86">
        <v>74</v>
      </c>
      <c r="F54" s="86">
        <v>0</v>
      </c>
      <c r="G54" s="279">
        <f t="shared" si="5"/>
        <v>2658</v>
      </c>
      <c r="J54" s="295" t="s">
        <v>241</v>
      </c>
      <c r="K54" s="85">
        <v>9</v>
      </c>
      <c r="L54" s="85">
        <v>0</v>
      </c>
      <c r="M54" s="85">
        <v>0</v>
      </c>
      <c r="N54" s="206">
        <f t="shared" si="0"/>
        <v>9</v>
      </c>
      <c r="S54" s="49"/>
      <c r="U54" s="46"/>
      <c r="V54" s="21"/>
      <c r="W54" s="41"/>
      <c r="X54" s="1"/>
      <c r="Y54" s="41"/>
    </row>
    <row r="55" spans="1:33" x14ac:dyDescent="0.25">
      <c r="A55" s="308" t="s">
        <v>190</v>
      </c>
      <c r="B55" s="92">
        <v>663</v>
      </c>
      <c r="C55" s="92">
        <v>133</v>
      </c>
      <c r="D55" s="92">
        <v>208</v>
      </c>
      <c r="E55" s="92">
        <v>26</v>
      </c>
      <c r="F55" s="92">
        <v>0</v>
      </c>
      <c r="G55" s="641">
        <f t="shared" si="5"/>
        <v>1030</v>
      </c>
      <c r="J55" s="296" t="s">
        <v>226</v>
      </c>
      <c r="K55" s="24">
        <v>27</v>
      </c>
      <c r="L55" s="24">
        <v>2</v>
      </c>
      <c r="M55" s="24">
        <v>0</v>
      </c>
      <c r="N55" s="208">
        <f t="shared" si="0"/>
        <v>29</v>
      </c>
      <c r="S55" s="49"/>
      <c r="U55" s="46"/>
      <c r="V55" s="21"/>
      <c r="W55" s="41"/>
      <c r="X55" s="1"/>
      <c r="Y55" s="41"/>
    </row>
    <row r="56" spans="1:33" x14ac:dyDescent="0.25">
      <c r="A56" s="307" t="s">
        <v>487</v>
      </c>
      <c r="B56" s="86">
        <v>65</v>
      </c>
      <c r="C56" s="86">
        <v>9</v>
      </c>
      <c r="D56" s="86">
        <v>0</v>
      </c>
      <c r="E56" s="86">
        <v>0</v>
      </c>
      <c r="F56" s="86">
        <v>0</v>
      </c>
      <c r="G56" s="279">
        <f t="shared" si="5"/>
        <v>74</v>
      </c>
      <c r="J56" s="295" t="s">
        <v>237</v>
      </c>
      <c r="K56" s="85">
        <v>5</v>
      </c>
      <c r="L56" s="85">
        <v>5</v>
      </c>
      <c r="M56" s="85">
        <v>0</v>
      </c>
      <c r="N56" s="206">
        <f t="shared" si="0"/>
        <v>10</v>
      </c>
      <c r="S56" s="49"/>
      <c r="U56" s="46"/>
      <c r="V56" s="21"/>
      <c r="W56" s="41"/>
      <c r="X56" s="1"/>
      <c r="Y56" s="41"/>
    </row>
    <row r="57" spans="1:33" x14ac:dyDescent="0.25">
      <c r="A57" s="308" t="s">
        <v>488</v>
      </c>
      <c r="B57" s="92">
        <v>119</v>
      </c>
      <c r="C57" s="92">
        <v>36</v>
      </c>
      <c r="D57" s="92">
        <v>6</v>
      </c>
      <c r="E57" s="92">
        <v>0</v>
      </c>
      <c r="F57" s="92">
        <v>0</v>
      </c>
      <c r="G57" s="641">
        <f t="shared" si="5"/>
        <v>161</v>
      </c>
      <c r="J57" s="296" t="s">
        <v>242</v>
      </c>
      <c r="K57" s="24">
        <v>2</v>
      </c>
      <c r="L57" s="24">
        <v>2</v>
      </c>
      <c r="M57" s="24">
        <v>0</v>
      </c>
      <c r="N57" s="208">
        <f t="shared" si="0"/>
        <v>4</v>
      </c>
      <c r="S57" s="49"/>
      <c r="U57" s="46"/>
      <c r="V57" s="21"/>
      <c r="W57" s="41"/>
      <c r="X57" s="1"/>
      <c r="Y57" s="41"/>
    </row>
    <row r="58" spans="1:33" x14ac:dyDescent="0.25">
      <c r="A58" s="307" t="s">
        <v>489</v>
      </c>
      <c r="B58" s="86">
        <v>280</v>
      </c>
      <c r="C58" s="86">
        <v>68</v>
      </c>
      <c r="D58" s="86">
        <v>65</v>
      </c>
      <c r="E58" s="86">
        <v>14</v>
      </c>
      <c r="F58" s="86">
        <v>0</v>
      </c>
      <c r="G58" s="279">
        <f t="shared" si="5"/>
        <v>427</v>
      </c>
      <c r="J58" s="295" t="s">
        <v>249</v>
      </c>
      <c r="K58" s="85">
        <v>1</v>
      </c>
      <c r="L58" s="85">
        <v>0</v>
      </c>
      <c r="M58" s="85">
        <v>0</v>
      </c>
      <c r="N58" s="206">
        <f t="shared" si="0"/>
        <v>1</v>
      </c>
      <c r="S58" s="49"/>
      <c r="U58" s="46"/>
      <c r="V58" s="21"/>
      <c r="W58" s="41"/>
      <c r="X58" s="1"/>
      <c r="Y58" s="41"/>
    </row>
    <row r="59" spans="1:33" x14ac:dyDescent="0.25">
      <c r="A59" s="309" t="s">
        <v>191</v>
      </c>
      <c r="B59" s="310">
        <v>177</v>
      </c>
      <c r="C59" s="310">
        <v>22</v>
      </c>
      <c r="D59" s="310">
        <v>17</v>
      </c>
      <c r="E59" s="310">
        <v>2</v>
      </c>
      <c r="F59" s="310">
        <v>0</v>
      </c>
      <c r="G59" s="641">
        <f t="shared" si="5"/>
        <v>218</v>
      </c>
      <c r="J59" s="296" t="s">
        <v>236</v>
      </c>
      <c r="K59" s="24">
        <v>2</v>
      </c>
      <c r="L59" s="24">
        <v>2</v>
      </c>
      <c r="M59" s="24">
        <v>0</v>
      </c>
      <c r="N59" s="208">
        <f t="shared" si="0"/>
        <v>4</v>
      </c>
      <c r="S59" s="49"/>
      <c r="U59" s="46"/>
      <c r="V59" s="21"/>
      <c r="W59" s="41"/>
      <c r="X59" s="1"/>
      <c r="Y59" s="41"/>
    </row>
    <row r="60" spans="1:33" x14ac:dyDescent="0.25">
      <c r="A60" s="295" t="s">
        <v>192</v>
      </c>
      <c r="B60" s="86">
        <v>130</v>
      </c>
      <c r="C60" s="86">
        <v>3</v>
      </c>
      <c r="D60" s="86">
        <v>31</v>
      </c>
      <c r="E60" s="86">
        <v>1</v>
      </c>
      <c r="F60" s="86">
        <v>0</v>
      </c>
      <c r="G60" s="279">
        <f t="shared" si="5"/>
        <v>165</v>
      </c>
      <c r="J60" s="295" t="s">
        <v>246</v>
      </c>
      <c r="K60" s="85">
        <v>6</v>
      </c>
      <c r="L60" s="85">
        <v>1</v>
      </c>
      <c r="M60" s="85">
        <v>0</v>
      </c>
      <c r="N60" s="206">
        <f t="shared" si="0"/>
        <v>7</v>
      </c>
      <c r="S60" s="49"/>
      <c r="U60" s="46"/>
      <c r="V60" s="21"/>
      <c r="W60" s="41"/>
      <c r="X60" s="1"/>
      <c r="Y60" s="41"/>
    </row>
    <row r="61" spans="1:33" ht="15.75" thickBot="1" x14ac:dyDescent="0.3">
      <c r="A61" s="312" t="s">
        <v>105</v>
      </c>
      <c r="B61" s="313">
        <v>2</v>
      </c>
      <c r="C61" s="313">
        <v>0</v>
      </c>
      <c r="D61" s="313">
        <v>0</v>
      </c>
      <c r="E61" s="313">
        <v>0</v>
      </c>
      <c r="F61" s="313">
        <v>7</v>
      </c>
      <c r="G61" s="641">
        <f t="shared" si="5"/>
        <v>9</v>
      </c>
      <c r="J61" s="296" t="s">
        <v>224</v>
      </c>
      <c r="K61" s="24">
        <v>15</v>
      </c>
      <c r="L61" s="24">
        <v>2</v>
      </c>
      <c r="M61" s="24">
        <v>0</v>
      </c>
      <c r="N61" s="208">
        <f t="shared" si="0"/>
        <v>17</v>
      </c>
      <c r="S61" s="49"/>
      <c r="U61" s="46"/>
      <c r="V61" s="21"/>
      <c r="W61" s="41"/>
      <c r="X61" s="1"/>
      <c r="Y61" s="41"/>
    </row>
    <row r="62" spans="1:33" ht="16.5" thickTop="1" thickBot="1" x14ac:dyDescent="0.3">
      <c r="A62" s="303" t="s">
        <v>11</v>
      </c>
      <c r="B62" s="298">
        <f>SUM(B50:B61)</f>
        <v>5634</v>
      </c>
      <c r="C62" s="298">
        <f>SUM(C50:C61)</f>
        <v>1028</v>
      </c>
      <c r="D62" s="298">
        <f>SUM(D50:D61)</f>
        <v>2182</v>
      </c>
      <c r="E62" s="298">
        <f>SUM(E50:E61)</f>
        <v>311</v>
      </c>
      <c r="F62" s="298">
        <f>SUM(F50:F61)</f>
        <v>7</v>
      </c>
      <c r="G62" s="299">
        <f t="shared" si="5"/>
        <v>9162</v>
      </c>
      <c r="J62" s="295" t="s">
        <v>217</v>
      </c>
      <c r="K62" s="85">
        <v>40</v>
      </c>
      <c r="L62" s="85">
        <v>8</v>
      </c>
      <c r="M62" s="85">
        <v>0</v>
      </c>
      <c r="N62" s="206">
        <f t="shared" si="0"/>
        <v>48</v>
      </c>
      <c r="S62" s="49"/>
      <c r="U62" s="46"/>
      <c r="V62" s="21"/>
      <c r="W62" s="41"/>
      <c r="X62" s="1"/>
      <c r="Y62" s="41"/>
    </row>
    <row r="63" spans="1:33" x14ac:dyDescent="0.25">
      <c r="A63" s="42" t="s">
        <v>540</v>
      </c>
      <c r="J63" s="296" t="s">
        <v>245</v>
      </c>
      <c r="K63" s="24">
        <v>5</v>
      </c>
      <c r="L63" s="24">
        <v>2</v>
      </c>
      <c r="M63" s="24">
        <v>0</v>
      </c>
      <c r="N63" s="208">
        <f t="shared" si="0"/>
        <v>7</v>
      </c>
      <c r="S63" s="49"/>
      <c r="U63" s="46"/>
      <c r="V63" s="21"/>
      <c r="W63" s="41"/>
      <c r="X63" s="1"/>
      <c r="Y63" s="41"/>
    </row>
    <row r="64" spans="1:33" x14ac:dyDescent="0.25">
      <c r="A64" s="42"/>
      <c r="J64" s="295" t="s">
        <v>199</v>
      </c>
      <c r="K64" s="85">
        <v>433</v>
      </c>
      <c r="L64" s="85">
        <v>149</v>
      </c>
      <c r="M64" s="85">
        <v>0</v>
      </c>
      <c r="N64" s="206">
        <f t="shared" si="0"/>
        <v>582</v>
      </c>
      <c r="S64" s="49"/>
      <c r="U64" s="46"/>
      <c r="V64" s="21"/>
      <c r="W64" s="41"/>
      <c r="X64" s="1"/>
      <c r="Y64" s="41"/>
    </row>
    <row r="65" spans="1:25" ht="16.5" thickBot="1" x14ac:dyDescent="0.3">
      <c r="A65" s="742" t="s">
        <v>505</v>
      </c>
      <c r="B65" s="742"/>
      <c r="C65" s="742"/>
      <c r="D65" s="742"/>
      <c r="E65" s="742"/>
      <c r="F65" s="832"/>
      <c r="G65" s="742"/>
      <c r="J65" s="296" t="s">
        <v>229</v>
      </c>
      <c r="K65" s="24">
        <v>12</v>
      </c>
      <c r="L65" s="24">
        <v>2</v>
      </c>
      <c r="M65" s="24">
        <v>0</v>
      </c>
      <c r="N65" s="208">
        <f t="shared" si="0"/>
        <v>14</v>
      </c>
      <c r="S65" s="49"/>
      <c r="U65" s="46"/>
      <c r="V65" s="21"/>
      <c r="W65" s="41"/>
      <c r="X65" s="1"/>
      <c r="Y65" s="41"/>
    </row>
    <row r="66" spans="1:25" ht="16.5" thickTop="1" thickBot="1" x14ac:dyDescent="0.3">
      <c r="A66" s="759"/>
      <c r="B66" s="889" t="s">
        <v>121</v>
      </c>
      <c r="C66" s="889"/>
      <c r="D66" s="889" t="s">
        <v>122</v>
      </c>
      <c r="E66" s="889"/>
      <c r="F66" s="886" t="s">
        <v>433</v>
      </c>
      <c r="G66" s="888"/>
      <c r="J66" s="297" t="s">
        <v>11</v>
      </c>
      <c r="K66" s="317">
        <f>SUM(K4:K65)</f>
        <v>6662</v>
      </c>
      <c r="L66" s="317">
        <f>SUM(L4:L65)</f>
        <v>2493</v>
      </c>
      <c r="M66" s="317"/>
      <c r="N66" s="318">
        <f>SUM(N4:N65)</f>
        <v>9162</v>
      </c>
      <c r="S66" s="49"/>
      <c r="U66" s="46"/>
      <c r="V66" s="21"/>
      <c r="W66" s="41"/>
      <c r="X66" s="1"/>
      <c r="Y66" s="41"/>
    </row>
    <row r="67" spans="1:25" x14ac:dyDescent="0.25">
      <c r="A67" s="760"/>
      <c r="B67" s="768" t="s">
        <v>3</v>
      </c>
      <c r="C67" s="769" t="s">
        <v>10</v>
      </c>
      <c r="D67" s="768" t="s">
        <v>3</v>
      </c>
      <c r="E67" s="769" t="s">
        <v>10</v>
      </c>
      <c r="F67" s="88" t="s">
        <v>3</v>
      </c>
      <c r="G67" s="761" t="s">
        <v>11</v>
      </c>
      <c r="J67" s="42" t="s">
        <v>275</v>
      </c>
      <c r="K67" s="18"/>
      <c r="L67" s="18"/>
      <c r="M67" s="18"/>
      <c r="N67" s="18"/>
      <c r="S67" s="49"/>
      <c r="U67" s="46"/>
      <c r="V67" s="21"/>
      <c r="W67" s="41"/>
      <c r="X67" s="1"/>
      <c r="Y67" s="41"/>
    </row>
    <row r="68" spans="1:25" x14ac:dyDescent="0.25">
      <c r="A68" s="295" t="s">
        <v>180</v>
      </c>
      <c r="B68" s="762">
        <v>35.4</v>
      </c>
      <c r="C68" s="762">
        <v>34.4</v>
      </c>
      <c r="D68" s="762">
        <v>37.4</v>
      </c>
      <c r="E68" s="762">
        <v>35.4</v>
      </c>
      <c r="F68" s="762">
        <v>42.8</v>
      </c>
      <c r="G68" s="763">
        <v>35.799999999999997</v>
      </c>
      <c r="R68" s="49"/>
      <c r="T68" s="46"/>
      <c r="U68" s="21"/>
      <c r="V68" s="41"/>
      <c r="W68" s="1"/>
      <c r="X68" s="41"/>
    </row>
    <row r="69" spans="1:25" x14ac:dyDescent="0.25">
      <c r="A69" s="296" t="s">
        <v>181</v>
      </c>
      <c r="B69" s="456">
        <v>10.6</v>
      </c>
      <c r="C69" s="456">
        <v>8.9</v>
      </c>
      <c r="D69" s="456">
        <v>10.3</v>
      </c>
      <c r="E69" s="456">
        <v>7.9</v>
      </c>
      <c r="F69" s="456">
        <v>11.8</v>
      </c>
      <c r="G69" s="764">
        <v>10.3</v>
      </c>
      <c r="N69" s="89"/>
      <c r="O69" s="42"/>
      <c r="S69" s="49"/>
      <c r="U69" s="46"/>
      <c r="V69" s="21"/>
      <c r="W69" s="41"/>
      <c r="X69" s="1"/>
      <c r="Y69" s="41"/>
    </row>
    <row r="70" spans="1:25" x14ac:dyDescent="0.25">
      <c r="A70" s="295" t="s">
        <v>182</v>
      </c>
      <c r="B70" s="762">
        <v>33.700000000000003</v>
      </c>
      <c r="C70" s="762">
        <v>33.200000000000003</v>
      </c>
      <c r="D70" s="762">
        <v>35.299999999999997</v>
      </c>
      <c r="E70" s="762">
        <v>34.700000000000003</v>
      </c>
      <c r="F70" s="762">
        <v>45.5</v>
      </c>
      <c r="G70" s="763">
        <v>34.1</v>
      </c>
      <c r="N70" s="89"/>
      <c r="S70" s="49"/>
      <c r="U70" s="46"/>
      <c r="V70" s="21"/>
      <c r="W70" s="1"/>
      <c r="X70" s="1"/>
      <c r="Y70" s="41"/>
    </row>
    <row r="71" spans="1:25" x14ac:dyDescent="0.25">
      <c r="A71" s="296" t="s">
        <v>183</v>
      </c>
      <c r="B71" s="456">
        <v>17.600000000000001</v>
      </c>
      <c r="C71" s="456">
        <v>18.399999999999999</v>
      </c>
      <c r="D71" s="456">
        <v>19.5</v>
      </c>
      <c r="E71" s="456">
        <v>20.6</v>
      </c>
      <c r="F71" s="456">
        <v>25.4</v>
      </c>
      <c r="G71" s="764">
        <v>17.600000000000001</v>
      </c>
      <c r="N71" s="89"/>
      <c r="S71" s="49"/>
      <c r="U71" s="46"/>
      <c r="V71" s="21"/>
      <c r="W71" s="41"/>
      <c r="X71" s="1"/>
      <c r="Y71" s="41"/>
    </row>
    <row r="72" spans="1:25" ht="15.75" thickBot="1" x14ac:dyDescent="0.3">
      <c r="A72" s="295" t="s">
        <v>184</v>
      </c>
      <c r="B72" s="762">
        <v>80.5</v>
      </c>
      <c r="C72" s="762">
        <v>77.099999999999994</v>
      </c>
      <c r="D72" s="762">
        <v>70.7</v>
      </c>
      <c r="E72" s="762">
        <v>57.8</v>
      </c>
      <c r="F72" s="762">
        <v>57.5</v>
      </c>
      <c r="G72" s="763">
        <v>80.5</v>
      </c>
      <c r="H72" s="91"/>
      <c r="N72" s="89"/>
      <c r="S72" s="49"/>
      <c r="U72" s="46"/>
      <c r="V72" s="21"/>
      <c r="W72" s="1"/>
      <c r="X72" s="1"/>
      <c r="Y72" s="41"/>
    </row>
    <row r="73" spans="1:25" s="64" customFormat="1" ht="16.5" thickTop="1" thickBot="1" x14ac:dyDescent="0.3">
      <c r="A73" s="765" t="s">
        <v>481</v>
      </c>
      <c r="B73" s="766">
        <v>5634</v>
      </c>
      <c r="C73" s="766">
        <v>1028</v>
      </c>
      <c r="D73" s="766">
        <v>2182</v>
      </c>
      <c r="E73" s="766">
        <v>311</v>
      </c>
      <c r="F73" s="766">
        <v>7</v>
      </c>
      <c r="G73" s="767">
        <f>SUM(B73:F73)</f>
        <v>9162</v>
      </c>
      <c r="H73" s="91"/>
      <c r="I73" s="89"/>
      <c r="J73" s="89"/>
      <c r="K73" s="89"/>
      <c r="L73" s="89"/>
      <c r="M73" s="89"/>
      <c r="N73" s="89"/>
      <c r="O73" s="48"/>
      <c r="P73" s="48"/>
      <c r="Q73" s="48"/>
      <c r="R73" s="48"/>
      <c r="S73" s="49"/>
      <c r="U73" s="63"/>
      <c r="V73" s="21"/>
      <c r="W73" s="1"/>
      <c r="X73" s="1"/>
      <c r="Y73" s="41"/>
    </row>
    <row r="74" spans="1:25" x14ac:dyDescent="0.25">
      <c r="A74" s="42" t="s">
        <v>275</v>
      </c>
      <c r="G74" s="91"/>
      <c r="H74" s="91"/>
      <c r="S74" s="49"/>
      <c r="U74" s="46"/>
      <c r="V74" s="21"/>
      <c r="W74" s="1"/>
      <c r="X74" s="1"/>
      <c r="Y74" s="41"/>
    </row>
    <row r="75" spans="1:25" x14ac:dyDescent="0.25">
      <c r="A75" s="74"/>
      <c r="B75" s="91"/>
      <c r="D75" s="91"/>
      <c r="G75" s="91"/>
      <c r="H75" s="91"/>
      <c r="S75" s="50"/>
      <c r="U75" s="46"/>
      <c r="V75" s="21"/>
      <c r="W75" s="1"/>
      <c r="X75" s="1"/>
      <c r="Y75" s="41"/>
    </row>
    <row r="76" spans="1:25" x14ac:dyDescent="0.25">
      <c r="A76" s="74"/>
      <c r="B76" s="91"/>
      <c r="D76" s="91"/>
      <c r="E76" s="91"/>
      <c r="G76" s="91"/>
      <c r="H76" s="91"/>
      <c r="N76" s="64"/>
      <c r="S76" s="18"/>
      <c r="U76" s="46"/>
      <c r="V76" s="21"/>
      <c r="W76" s="41"/>
      <c r="X76" s="41"/>
      <c r="Y76" s="41"/>
    </row>
    <row r="77" spans="1:25" x14ac:dyDescent="0.25">
      <c r="A77" s="74"/>
      <c r="B77" s="91"/>
      <c r="C77" s="91"/>
      <c r="D77" s="91"/>
      <c r="E77" s="91"/>
      <c r="F77" s="91"/>
      <c r="G77" s="91"/>
      <c r="H77" s="91"/>
    </row>
    <row r="78" spans="1:25" x14ac:dyDescent="0.25">
      <c r="A78" s="74"/>
      <c r="B78" s="91"/>
      <c r="C78" s="91"/>
      <c r="D78" s="91"/>
      <c r="E78" s="91"/>
      <c r="F78" s="91"/>
      <c r="G78" s="91"/>
      <c r="H78" s="91"/>
    </row>
    <row r="79" spans="1:25" x14ac:dyDescent="0.25">
      <c r="A79" s="74"/>
      <c r="B79" s="91"/>
      <c r="D79" s="91"/>
      <c r="E79" s="91"/>
      <c r="G79" s="91"/>
      <c r="H79" s="91"/>
    </row>
    <row r="80" spans="1:25" x14ac:dyDescent="0.25">
      <c r="A80" s="74"/>
      <c r="B80" s="91"/>
      <c r="D80" s="91"/>
      <c r="E80" s="91"/>
      <c r="G80" s="91"/>
      <c r="H80" s="91"/>
    </row>
    <row r="81" spans="1:8" x14ac:dyDescent="0.25">
      <c r="A81" s="74"/>
      <c r="B81" s="91"/>
      <c r="C81" s="91"/>
      <c r="D81" s="91"/>
      <c r="E81" s="91"/>
      <c r="G81" s="91"/>
      <c r="H81" s="91"/>
    </row>
    <row r="82" spans="1:8" x14ac:dyDescent="0.25">
      <c r="A82" s="74"/>
      <c r="B82" s="91"/>
      <c r="C82" s="91"/>
      <c r="D82" s="91"/>
      <c r="E82" s="91"/>
      <c r="G82" s="93"/>
      <c r="H82" s="93"/>
    </row>
    <row r="83" spans="1:8" x14ac:dyDescent="0.25">
      <c r="A83" s="74"/>
      <c r="B83" s="91"/>
      <c r="C83" s="91"/>
      <c r="D83" s="91"/>
      <c r="E83" s="91"/>
      <c r="F83" s="91"/>
    </row>
    <row r="84" spans="1:8" x14ac:dyDescent="0.25">
      <c r="A84" s="74"/>
      <c r="B84" s="91"/>
      <c r="C84" s="91"/>
      <c r="D84" s="91"/>
      <c r="E84" s="91"/>
      <c r="F84" s="91"/>
    </row>
    <row r="85" spans="1:8" x14ac:dyDescent="0.25">
      <c r="A85" s="74"/>
      <c r="B85" s="93"/>
      <c r="C85" s="93"/>
      <c r="D85" s="93"/>
      <c r="E85" s="93"/>
      <c r="F85" s="93"/>
    </row>
  </sheetData>
  <sortState ref="G13:J72">
    <sortCondition ref="G13:G72"/>
  </sortState>
  <mergeCells count="18">
    <mergeCell ref="F38:G38"/>
    <mergeCell ref="F48:G48"/>
    <mergeCell ref="F66:G66"/>
    <mergeCell ref="B66:C66"/>
    <mergeCell ref="B38:C38"/>
    <mergeCell ref="B48:C48"/>
    <mergeCell ref="D38:E38"/>
    <mergeCell ref="D48:E48"/>
    <mergeCell ref="D66:E66"/>
    <mergeCell ref="W25:Y25"/>
    <mergeCell ref="Z25:AB25"/>
    <mergeCell ref="B23:C23"/>
    <mergeCell ref="A1:R1"/>
    <mergeCell ref="A9:D9"/>
    <mergeCell ref="J2:N2"/>
    <mergeCell ref="A2:H2"/>
    <mergeCell ref="D23:E23"/>
    <mergeCell ref="F23:G23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W50"/>
  <sheetViews>
    <sheetView topLeftCell="B1" workbookViewId="0">
      <selection activeCell="C50" sqref="C50"/>
    </sheetView>
  </sheetViews>
  <sheetFormatPr defaultColWidth="25.28515625" defaultRowHeight="15" x14ac:dyDescent="0.25"/>
  <cols>
    <col min="1" max="1" width="16.42578125" style="77" customWidth="1"/>
    <col min="2" max="2" width="26" style="80" customWidth="1"/>
    <col min="3" max="3" width="55.85546875" style="80" bestFit="1" customWidth="1"/>
    <col min="4" max="5" width="7.5703125" style="80" bestFit="1" customWidth="1"/>
    <col min="6" max="6" width="17.28515625" style="80" bestFit="1" customWidth="1"/>
    <col min="7" max="7" width="5.28515625" style="80" customWidth="1"/>
    <col min="8" max="8" width="21" style="80" bestFit="1" customWidth="1"/>
    <col min="9" max="20" width="8" style="80" customWidth="1"/>
    <col min="21" max="21" width="11.28515625" style="80" bestFit="1" customWidth="1"/>
    <col min="22" max="22" width="5.42578125" style="80" bestFit="1" customWidth="1"/>
    <col min="23" max="23" width="11.28515625" style="80" bestFit="1" customWidth="1"/>
    <col min="24" max="16384" width="25.28515625" style="80"/>
  </cols>
  <sheetData>
    <row r="1" spans="1:23" ht="23.25" x14ac:dyDescent="0.35">
      <c r="A1" s="890" t="s">
        <v>395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  <c r="O1" s="890"/>
      <c r="P1" s="890"/>
      <c r="Q1" s="890"/>
      <c r="R1" s="890"/>
      <c r="S1" s="890"/>
      <c r="T1" s="890"/>
      <c r="U1" s="890"/>
    </row>
    <row r="2" spans="1:23" s="891" customFormat="1" x14ac:dyDescent="0.25"/>
    <row r="3" spans="1:23" s="319" customFormat="1" ht="16.5" thickBot="1" x14ac:dyDescent="0.3">
      <c r="A3" s="876" t="s">
        <v>509</v>
      </c>
      <c r="B3" s="876"/>
      <c r="C3" s="876"/>
      <c r="D3" s="876"/>
      <c r="E3" s="876"/>
      <c r="F3" s="876"/>
      <c r="G3" s="349"/>
      <c r="H3" s="349" t="s">
        <v>510</v>
      </c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</row>
    <row r="4" spans="1:23" ht="16.5" thickBot="1" x14ac:dyDescent="0.3">
      <c r="A4" s="223"/>
      <c r="B4" s="856"/>
      <c r="C4" s="217" t="s">
        <v>486</v>
      </c>
      <c r="D4" s="224" t="s">
        <v>3</v>
      </c>
      <c r="E4" s="225" t="s">
        <v>10</v>
      </c>
      <c r="F4" s="226" t="s">
        <v>491</v>
      </c>
      <c r="H4" s="232"/>
      <c r="I4" s="893" t="s">
        <v>160</v>
      </c>
      <c r="J4" s="893"/>
      <c r="K4" s="893"/>
      <c r="L4" s="893"/>
      <c r="M4" s="893"/>
      <c r="N4" s="893"/>
      <c r="O4" s="893"/>
      <c r="P4" s="893"/>
      <c r="Q4" s="893" t="s">
        <v>161</v>
      </c>
      <c r="R4" s="893"/>
      <c r="S4" s="893"/>
      <c r="T4" s="893"/>
      <c r="U4" s="893"/>
      <c r="V4" s="893"/>
      <c r="W4" s="837"/>
    </row>
    <row r="5" spans="1:23" ht="15" customHeight="1" x14ac:dyDescent="0.25">
      <c r="A5" s="894" t="s">
        <v>252</v>
      </c>
      <c r="B5" s="851" t="s">
        <v>543</v>
      </c>
      <c r="C5" s="779" t="s">
        <v>130</v>
      </c>
      <c r="D5" s="780">
        <v>1</v>
      </c>
      <c r="E5" s="781">
        <v>0</v>
      </c>
      <c r="F5" s="782">
        <v>32</v>
      </c>
      <c r="H5" s="233"/>
      <c r="I5" s="892" t="s">
        <v>121</v>
      </c>
      <c r="J5" s="892"/>
      <c r="K5" s="892"/>
      <c r="L5" s="892" t="s">
        <v>122</v>
      </c>
      <c r="M5" s="892"/>
      <c r="N5" s="892"/>
      <c r="O5" s="892" t="s">
        <v>105</v>
      </c>
      <c r="P5" s="892"/>
      <c r="Q5" s="892" t="s">
        <v>121</v>
      </c>
      <c r="R5" s="892"/>
      <c r="S5" s="892"/>
      <c r="T5" s="892" t="s">
        <v>122</v>
      </c>
      <c r="U5" s="892"/>
      <c r="V5" s="892"/>
      <c r="W5" s="827"/>
    </row>
    <row r="6" spans="1:23" x14ac:dyDescent="0.25">
      <c r="A6" s="895"/>
      <c r="B6" s="851"/>
      <c r="C6" s="82" t="s">
        <v>132</v>
      </c>
      <c r="D6" s="83">
        <v>1</v>
      </c>
      <c r="E6" s="84">
        <v>0</v>
      </c>
      <c r="F6" s="227">
        <v>72</v>
      </c>
      <c r="H6" s="234"/>
      <c r="I6" s="212" t="s">
        <v>3</v>
      </c>
      <c r="J6" s="213" t="s">
        <v>10</v>
      </c>
      <c r="K6" s="214" t="s">
        <v>9</v>
      </c>
      <c r="L6" s="212" t="s">
        <v>3</v>
      </c>
      <c r="M6" s="213" t="s">
        <v>10</v>
      </c>
      <c r="N6" s="214" t="s">
        <v>9</v>
      </c>
      <c r="O6" s="212" t="s">
        <v>3</v>
      </c>
      <c r="P6" s="214" t="s">
        <v>9</v>
      </c>
      <c r="Q6" s="212" t="s">
        <v>3</v>
      </c>
      <c r="R6" s="213" t="s">
        <v>10</v>
      </c>
      <c r="S6" s="214" t="s">
        <v>9</v>
      </c>
      <c r="T6" s="212" t="s">
        <v>3</v>
      </c>
      <c r="U6" s="215" t="s">
        <v>10</v>
      </c>
      <c r="V6" s="214" t="s">
        <v>9</v>
      </c>
      <c r="W6" s="235" t="s">
        <v>11</v>
      </c>
    </row>
    <row r="7" spans="1:23" ht="15" customHeight="1" x14ac:dyDescent="0.25">
      <c r="A7" s="895"/>
      <c r="B7" s="851"/>
      <c r="C7" s="82" t="s">
        <v>146</v>
      </c>
      <c r="D7" s="83">
        <v>1</v>
      </c>
      <c r="E7" s="84">
        <v>0</v>
      </c>
      <c r="F7" s="227">
        <v>18</v>
      </c>
      <c r="H7" s="236" t="s">
        <v>125</v>
      </c>
      <c r="I7" s="660">
        <v>35</v>
      </c>
      <c r="J7" s="661">
        <v>1</v>
      </c>
      <c r="K7" s="662">
        <f>SUM(I7:J7)</f>
        <v>36</v>
      </c>
      <c r="L7" s="663">
        <v>0</v>
      </c>
      <c r="M7" s="661">
        <v>0</v>
      </c>
      <c r="N7" s="662">
        <f t="shared" ref="N7:N37" si="0">SUM(L7:M7)</f>
        <v>0</v>
      </c>
      <c r="O7" s="663">
        <v>1</v>
      </c>
      <c r="P7" s="662">
        <v>1</v>
      </c>
      <c r="Q7" s="664">
        <v>30</v>
      </c>
      <c r="R7" s="661">
        <v>2</v>
      </c>
      <c r="S7" s="662">
        <f>SUM(Q7:R7)</f>
        <v>32</v>
      </c>
      <c r="T7" s="664">
        <v>8</v>
      </c>
      <c r="U7" s="661">
        <v>0</v>
      </c>
      <c r="V7" s="662">
        <f>SUM(T7:U7)</f>
        <v>8</v>
      </c>
      <c r="W7" s="665">
        <f t="shared" ref="W7:W36" si="1">SUM(P7,K7,N7,S7,V7)</f>
        <v>77</v>
      </c>
    </row>
    <row r="8" spans="1:23" x14ac:dyDescent="0.25">
      <c r="A8" s="895"/>
      <c r="B8" s="851"/>
      <c r="C8" s="82" t="s">
        <v>138</v>
      </c>
      <c r="D8" s="83">
        <v>1</v>
      </c>
      <c r="E8" s="84">
        <v>0</v>
      </c>
      <c r="F8" s="227">
        <v>9</v>
      </c>
      <c r="H8" s="237" t="s">
        <v>126</v>
      </c>
      <c r="I8" s="666">
        <v>35</v>
      </c>
      <c r="J8" s="667">
        <v>3</v>
      </c>
      <c r="K8" s="668">
        <f>SUM(I8:J8)</f>
        <v>38</v>
      </c>
      <c r="L8" s="669">
        <v>7</v>
      </c>
      <c r="M8" s="667">
        <v>1</v>
      </c>
      <c r="N8" s="668">
        <f t="shared" si="0"/>
        <v>8</v>
      </c>
      <c r="O8" s="669">
        <v>0</v>
      </c>
      <c r="P8" s="668">
        <v>0</v>
      </c>
      <c r="Q8" s="669">
        <v>20</v>
      </c>
      <c r="R8" s="667">
        <v>1</v>
      </c>
      <c r="S8" s="668">
        <f>SUM(Q8:R8)</f>
        <v>21</v>
      </c>
      <c r="T8" s="669">
        <v>4</v>
      </c>
      <c r="U8" s="670">
        <v>1</v>
      </c>
      <c r="V8" s="668">
        <f>SUM(T8:U8)</f>
        <v>5</v>
      </c>
      <c r="W8" s="836">
        <f t="shared" si="1"/>
        <v>72</v>
      </c>
    </row>
    <row r="9" spans="1:23" ht="15" customHeight="1" x14ac:dyDescent="0.25">
      <c r="A9" s="895"/>
      <c r="B9" s="851"/>
      <c r="C9" s="82" t="s">
        <v>139</v>
      </c>
      <c r="D9" s="83">
        <v>1</v>
      </c>
      <c r="E9" s="84">
        <v>0</v>
      </c>
      <c r="F9" s="227">
        <v>64</v>
      </c>
      <c r="H9" s="238" t="s">
        <v>130</v>
      </c>
      <c r="I9" s="671">
        <v>102</v>
      </c>
      <c r="J9" s="672">
        <v>7</v>
      </c>
      <c r="K9" s="662">
        <f t="shared" ref="K9:K37" si="2">SUM(I9:J9)</f>
        <v>109</v>
      </c>
      <c r="L9" s="673">
        <v>40</v>
      </c>
      <c r="M9" s="672">
        <v>3</v>
      </c>
      <c r="N9" s="662">
        <f t="shared" si="0"/>
        <v>43</v>
      </c>
      <c r="O9" s="673">
        <v>1</v>
      </c>
      <c r="P9" s="662">
        <v>1</v>
      </c>
      <c r="Q9" s="673">
        <v>35</v>
      </c>
      <c r="R9" s="672">
        <v>2</v>
      </c>
      <c r="S9" s="662">
        <f t="shared" ref="S9:S37" si="3">SUM(Q9:R9)</f>
        <v>37</v>
      </c>
      <c r="T9" s="673">
        <v>21</v>
      </c>
      <c r="U9" s="672">
        <v>2</v>
      </c>
      <c r="V9" s="662">
        <f t="shared" ref="V9:V37" si="4">SUM(T9:U9)</f>
        <v>23</v>
      </c>
      <c r="W9" s="665">
        <f t="shared" si="1"/>
        <v>213</v>
      </c>
    </row>
    <row r="10" spans="1:23" x14ac:dyDescent="0.25">
      <c r="A10" s="895"/>
      <c r="B10" s="851"/>
      <c r="C10" s="82" t="s">
        <v>142</v>
      </c>
      <c r="D10" s="83">
        <v>1</v>
      </c>
      <c r="E10" s="84">
        <v>0</v>
      </c>
      <c r="F10" s="227">
        <v>0.5</v>
      </c>
      <c r="H10" s="237" t="s">
        <v>136</v>
      </c>
      <c r="I10" s="666">
        <v>12</v>
      </c>
      <c r="J10" s="667">
        <v>0</v>
      </c>
      <c r="K10" s="668">
        <f t="shared" si="2"/>
        <v>12</v>
      </c>
      <c r="L10" s="669">
        <v>1</v>
      </c>
      <c r="M10" s="667">
        <v>0</v>
      </c>
      <c r="N10" s="668">
        <f t="shared" si="0"/>
        <v>1</v>
      </c>
      <c r="O10" s="669">
        <v>0</v>
      </c>
      <c r="P10" s="668">
        <v>0</v>
      </c>
      <c r="Q10" s="669">
        <v>6</v>
      </c>
      <c r="R10" s="667">
        <v>2</v>
      </c>
      <c r="S10" s="668">
        <f t="shared" si="3"/>
        <v>8</v>
      </c>
      <c r="T10" s="669">
        <v>3</v>
      </c>
      <c r="U10" s="667">
        <v>1</v>
      </c>
      <c r="V10" s="668">
        <f t="shared" si="4"/>
        <v>4</v>
      </c>
      <c r="W10" s="836">
        <f t="shared" si="1"/>
        <v>25</v>
      </c>
    </row>
    <row r="11" spans="1:23" x14ac:dyDescent="0.25">
      <c r="A11" s="895"/>
      <c r="B11" s="851"/>
      <c r="C11" s="82" t="s">
        <v>144</v>
      </c>
      <c r="D11" s="83">
        <v>1</v>
      </c>
      <c r="E11" s="84">
        <v>0</v>
      </c>
      <c r="F11" s="227">
        <v>3</v>
      </c>
      <c r="H11" s="238" t="s">
        <v>132</v>
      </c>
      <c r="I11" s="671">
        <v>470</v>
      </c>
      <c r="J11" s="672">
        <v>38</v>
      </c>
      <c r="K11" s="662">
        <f t="shared" si="2"/>
        <v>508</v>
      </c>
      <c r="L11" s="673">
        <v>130</v>
      </c>
      <c r="M11" s="672">
        <v>17</v>
      </c>
      <c r="N11" s="662">
        <f t="shared" si="0"/>
        <v>147</v>
      </c>
      <c r="O11" s="673">
        <v>2</v>
      </c>
      <c r="P11" s="662">
        <v>2</v>
      </c>
      <c r="Q11" s="673">
        <v>80</v>
      </c>
      <c r="R11" s="672">
        <v>12</v>
      </c>
      <c r="S11" s="662">
        <f t="shared" si="3"/>
        <v>92</v>
      </c>
      <c r="T11" s="673">
        <v>24</v>
      </c>
      <c r="U11" s="672">
        <v>0</v>
      </c>
      <c r="V11" s="662">
        <f t="shared" si="4"/>
        <v>24</v>
      </c>
      <c r="W11" s="665">
        <f t="shared" si="1"/>
        <v>773</v>
      </c>
    </row>
    <row r="12" spans="1:23" x14ac:dyDescent="0.25">
      <c r="A12" s="895"/>
      <c r="B12" s="851"/>
      <c r="C12" s="82" t="s">
        <v>133</v>
      </c>
      <c r="D12" s="83">
        <v>1</v>
      </c>
      <c r="E12" s="84">
        <v>0</v>
      </c>
      <c r="F12" s="227">
        <v>11</v>
      </c>
      <c r="H12" s="237" t="s">
        <v>146</v>
      </c>
      <c r="I12" s="666">
        <v>424</v>
      </c>
      <c r="J12" s="667">
        <v>51</v>
      </c>
      <c r="K12" s="668">
        <f t="shared" si="2"/>
        <v>475</v>
      </c>
      <c r="L12" s="669">
        <v>178</v>
      </c>
      <c r="M12" s="667">
        <v>14</v>
      </c>
      <c r="N12" s="668">
        <f t="shared" si="0"/>
        <v>192</v>
      </c>
      <c r="O12" s="669">
        <v>0</v>
      </c>
      <c r="P12" s="668">
        <v>0</v>
      </c>
      <c r="Q12" s="669">
        <v>96</v>
      </c>
      <c r="R12" s="667">
        <v>17</v>
      </c>
      <c r="S12" s="668">
        <f t="shared" si="3"/>
        <v>113</v>
      </c>
      <c r="T12" s="669">
        <v>48</v>
      </c>
      <c r="U12" s="667">
        <v>3</v>
      </c>
      <c r="V12" s="668">
        <f t="shared" si="4"/>
        <v>51</v>
      </c>
      <c r="W12" s="836">
        <f t="shared" si="1"/>
        <v>831</v>
      </c>
    </row>
    <row r="13" spans="1:23" x14ac:dyDescent="0.25">
      <c r="A13" s="895"/>
      <c r="B13" s="851"/>
      <c r="C13" s="82" t="s">
        <v>149</v>
      </c>
      <c r="D13" s="83">
        <v>1</v>
      </c>
      <c r="E13" s="84">
        <v>0</v>
      </c>
      <c r="F13" s="227">
        <v>21</v>
      </c>
      <c r="H13" s="238" t="s">
        <v>138</v>
      </c>
      <c r="I13" s="671">
        <v>161</v>
      </c>
      <c r="J13" s="672">
        <v>36</v>
      </c>
      <c r="K13" s="662">
        <f t="shared" si="2"/>
        <v>197</v>
      </c>
      <c r="L13" s="674">
        <v>56</v>
      </c>
      <c r="M13" s="672">
        <v>9</v>
      </c>
      <c r="N13" s="662">
        <f t="shared" si="0"/>
        <v>65</v>
      </c>
      <c r="O13" s="674">
        <v>0</v>
      </c>
      <c r="P13" s="662">
        <v>0</v>
      </c>
      <c r="Q13" s="673">
        <v>18</v>
      </c>
      <c r="R13" s="672">
        <v>1</v>
      </c>
      <c r="S13" s="662">
        <f t="shared" si="3"/>
        <v>19</v>
      </c>
      <c r="T13" s="673">
        <v>14</v>
      </c>
      <c r="U13" s="672">
        <v>4</v>
      </c>
      <c r="V13" s="662">
        <f t="shared" si="4"/>
        <v>18</v>
      </c>
      <c r="W13" s="665">
        <f t="shared" si="1"/>
        <v>299</v>
      </c>
    </row>
    <row r="14" spans="1:23" x14ac:dyDescent="0.25">
      <c r="A14" s="895"/>
      <c r="B14" s="852"/>
      <c r="C14" s="770" t="s">
        <v>129</v>
      </c>
      <c r="D14" s="783">
        <v>1</v>
      </c>
      <c r="E14" s="784">
        <v>0</v>
      </c>
      <c r="F14" s="785">
        <v>6</v>
      </c>
      <c r="H14" s="237" t="s">
        <v>143</v>
      </c>
      <c r="I14" s="666">
        <v>53</v>
      </c>
      <c r="J14" s="667">
        <v>26</v>
      </c>
      <c r="K14" s="668">
        <f t="shared" si="2"/>
        <v>79</v>
      </c>
      <c r="L14" s="669">
        <v>16</v>
      </c>
      <c r="M14" s="667">
        <v>2</v>
      </c>
      <c r="N14" s="668">
        <f t="shared" si="0"/>
        <v>18</v>
      </c>
      <c r="O14" s="669">
        <v>0</v>
      </c>
      <c r="P14" s="668">
        <v>0</v>
      </c>
      <c r="Q14" s="669">
        <v>10</v>
      </c>
      <c r="R14" s="667">
        <v>5</v>
      </c>
      <c r="S14" s="668">
        <f t="shared" si="3"/>
        <v>15</v>
      </c>
      <c r="T14" s="669">
        <v>2</v>
      </c>
      <c r="U14" s="670">
        <v>1</v>
      </c>
      <c r="V14" s="668">
        <f t="shared" si="4"/>
        <v>3</v>
      </c>
      <c r="W14" s="836">
        <f t="shared" si="1"/>
        <v>115</v>
      </c>
    </row>
    <row r="15" spans="1:23" x14ac:dyDescent="0.25">
      <c r="A15" s="895"/>
      <c r="B15" s="853" t="s">
        <v>490</v>
      </c>
      <c r="C15" s="771" t="s">
        <v>130</v>
      </c>
      <c r="D15" s="772">
        <v>7</v>
      </c>
      <c r="E15" s="773">
        <v>0</v>
      </c>
      <c r="F15" s="774">
        <v>97.1</v>
      </c>
      <c r="H15" s="238" t="s">
        <v>139</v>
      </c>
      <c r="I15" s="671">
        <v>702</v>
      </c>
      <c r="J15" s="672">
        <v>175</v>
      </c>
      <c r="K15" s="662">
        <f t="shared" si="2"/>
        <v>877</v>
      </c>
      <c r="L15" s="673">
        <v>229</v>
      </c>
      <c r="M15" s="672">
        <v>47</v>
      </c>
      <c r="N15" s="662">
        <f t="shared" si="0"/>
        <v>276</v>
      </c>
      <c r="O15" s="673">
        <v>0</v>
      </c>
      <c r="P15" s="662">
        <v>0</v>
      </c>
      <c r="Q15" s="673">
        <v>37</v>
      </c>
      <c r="R15" s="672">
        <v>9</v>
      </c>
      <c r="S15" s="662">
        <f t="shared" si="3"/>
        <v>46</v>
      </c>
      <c r="T15" s="673">
        <v>31</v>
      </c>
      <c r="U15" s="672">
        <v>4</v>
      </c>
      <c r="V15" s="662">
        <f t="shared" si="4"/>
        <v>35</v>
      </c>
      <c r="W15" s="665">
        <f t="shared" si="1"/>
        <v>1234</v>
      </c>
    </row>
    <row r="16" spans="1:23" x14ac:dyDescent="0.25">
      <c r="A16" s="895"/>
      <c r="B16" s="854"/>
      <c r="C16" s="775" t="s">
        <v>132</v>
      </c>
      <c r="D16" s="776">
        <v>7</v>
      </c>
      <c r="E16" s="777">
        <v>0</v>
      </c>
      <c r="F16" s="778">
        <v>27.4</v>
      </c>
      <c r="H16" s="237" t="s">
        <v>142</v>
      </c>
      <c r="I16" s="666">
        <v>423</v>
      </c>
      <c r="J16" s="667">
        <v>131</v>
      </c>
      <c r="K16" s="668">
        <f t="shared" si="2"/>
        <v>554</v>
      </c>
      <c r="L16" s="669">
        <v>323</v>
      </c>
      <c r="M16" s="667">
        <v>60</v>
      </c>
      <c r="N16" s="668">
        <f t="shared" si="0"/>
        <v>383</v>
      </c>
      <c r="O16" s="669">
        <v>0</v>
      </c>
      <c r="P16" s="668">
        <v>0</v>
      </c>
      <c r="Q16" s="669">
        <v>18</v>
      </c>
      <c r="R16" s="667">
        <v>9</v>
      </c>
      <c r="S16" s="668">
        <f t="shared" si="3"/>
        <v>27</v>
      </c>
      <c r="T16" s="669">
        <v>11</v>
      </c>
      <c r="U16" s="667">
        <v>1</v>
      </c>
      <c r="V16" s="668">
        <f t="shared" si="4"/>
        <v>12</v>
      </c>
      <c r="W16" s="836">
        <f t="shared" si="1"/>
        <v>976</v>
      </c>
    </row>
    <row r="17" spans="1:23" x14ac:dyDescent="0.25">
      <c r="A17" s="895"/>
      <c r="B17" s="854"/>
      <c r="C17" s="775" t="s">
        <v>146</v>
      </c>
      <c r="D17" s="776">
        <v>3</v>
      </c>
      <c r="E17" s="777">
        <v>0</v>
      </c>
      <c r="F17" s="778">
        <v>58.7</v>
      </c>
      <c r="H17" s="238" t="s">
        <v>148</v>
      </c>
      <c r="I17" s="671">
        <v>128</v>
      </c>
      <c r="J17" s="672">
        <v>56</v>
      </c>
      <c r="K17" s="662">
        <f t="shared" si="2"/>
        <v>184</v>
      </c>
      <c r="L17" s="673">
        <v>45</v>
      </c>
      <c r="M17" s="672">
        <v>12</v>
      </c>
      <c r="N17" s="662">
        <f t="shared" si="0"/>
        <v>57</v>
      </c>
      <c r="O17" s="673">
        <v>0</v>
      </c>
      <c r="P17" s="662">
        <v>0</v>
      </c>
      <c r="Q17" s="673">
        <v>1</v>
      </c>
      <c r="R17" s="672">
        <v>2</v>
      </c>
      <c r="S17" s="662">
        <f t="shared" si="3"/>
        <v>3</v>
      </c>
      <c r="T17" s="673">
        <v>2</v>
      </c>
      <c r="U17" s="672">
        <v>0</v>
      </c>
      <c r="V17" s="662">
        <f t="shared" si="4"/>
        <v>2</v>
      </c>
      <c r="W17" s="665">
        <f t="shared" si="1"/>
        <v>246</v>
      </c>
    </row>
    <row r="18" spans="1:23" x14ac:dyDescent="0.25">
      <c r="A18" s="895"/>
      <c r="B18" s="854"/>
      <c r="C18" s="775" t="s">
        <v>139</v>
      </c>
      <c r="D18" s="776">
        <v>1</v>
      </c>
      <c r="E18" s="777">
        <v>0</v>
      </c>
      <c r="F18" s="778">
        <v>32</v>
      </c>
      <c r="G18" s="76"/>
      <c r="H18" s="237" t="s">
        <v>152</v>
      </c>
      <c r="I18" s="666">
        <v>57</v>
      </c>
      <c r="J18" s="667">
        <v>19</v>
      </c>
      <c r="K18" s="668">
        <f t="shared" si="2"/>
        <v>76</v>
      </c>
      <c r="L18" s="669">
        <v>13</v>
      </c>
      <c r="M18" s="667">
        <v>8</v>
      </c>
      <c r="N18" s="668">
        <f t="shared" si="0"/>
        <v>21</v>
      </c>
      <c r="O18" s="669">
        <v>0</v>
      </c>
      <c r="P18" s="668">
        <v>0</v>
      </c>
      <c r="Q18" s="669">
        <v>2</v>
      </c>
      <c r="R18" s="667">
        <v>0</v>
      </c>
      <c r="S18" s="668">
        <f t="shared" si="3"/>
        <v>2</v>
      </c>
      <c r="T18" s="669">
        <v>3</v>
      </c>
      <c r="U18" s="667">
        <v>0</v>
      </c>
      <c r="V18" s="668">
        <f t="shared" si="4"/>
        <v>3</v>
      </c>
      <c r="W18" s="836">
        <f t="shared" si="1"/>
        <v>102</v>
      </c>
    </row>
    <row r="19" spans="1:23" x14ac:dyDescent="0.25">
      <c r="A19" s="895"/>
      <c r="B19" s="854"/>
      <c r="C19" s="775" t="s">
        <v>144</v>
      </c>
      <c r="D19" s="776">
        <v>2</v>
      </c>
      <c r="E19" s="777">
        <v>0</v>
      </c>
      <c r="F19" s="778">
        <v>15</v>
      </c>
      <c r="H19" s="238" t="s">
        <v>128</v>
      </c>
      <c r="I19" s="671">
        <v>11</v>
      </c>
      <c r="J19" s="672">
        <v>2</v>
      </c>
      <c r="K19" s="662">
        <f t="shared" si="2"/>
        <v>13</v>
      </c>
      <c r="L19" s="674">
        <v>3</v>
      </c>
      <c r="M19" s="672">
        <v>0</v>
      </c>
      <c r="N19" s="662">
        <f t="shared" si="0"/>
        <v>3</v>
      </c>
      <c r="O19" s="674">
        <v>0</v>
      </c>
      <c r="P19" s="662">
        <v>0</v>
      </c>
      <c r="Q19" s="673">
        <v>0</v>
      </c>
      <c r="R19" s="672">
        <v>1</v>
      </c>
      <c r="S19" s="662">
        <f t="shared" si="3"/>
        <v>1</v>
      </c>
      <c r="T19" s="673">
        <v>0</v>
      </c>
      <c r="U19" s="672">
        <v>0</v>
      </c>
      <c r="V19" s="662">
        <f t="shared" si="4"/>
        <v>0</v>
      </c>
      <c r="W19" s="665">
        <f t="shared" si="1"/>
        <v>17</v>
      </c>
    </row>
    <row r="20" spans="1:23" x14ac:dyDescent="0.25">
      <c r="A20" s="895"/>
      <c r="B20" s="854"/>
      <c r="C20" s="775" t="s">
        <v>131</v>
      </c>
      <c r="D20" s="776">
        <v>3</v>
      </c>
      <c r="E20" s="777">
        <v>0</v>
      </c>
      <c r="F20" s="778">
        <v>32</v>
      </c>
      <c r="H20" s="237" t="s">
        <v>144</v>
      </c>
      <c r="I20" s="666">
        <v>169</v>
      </c>
      <c r="J20" s="667">
        <v>89</v>
      </c>
      <c r="K20" s="668">
        <f t="shared" si="2"/>
        <v>258</v>
      </c>
      <c r="L20" s="669">
        <v>62</v>
      </c>
      <c r="M20" s="667">
        <v>28</v>
      </c>
      <c r="N20" s="668">
        <f t="shared" si="0"/>
        <v>90</v>
      </c>
      <c r="O20" s="669">
        <v>0</v>
      </c>
      <c r="P20" s="668">
        <v>0</v>
      </c>
      <c r="Q20" s="669">
        <v>17</v>
      </c>
      <c r="R20" s="667">
        <v>9</v>
      </c>
      <c r="S20" s="668">
        <f t="shared" si="3"/>
        <v>26</v>
      </c>
      <c r="T20" s="669">
        <v>10</v>
      </c>
      <c r="U20" s="670">
        <v>3</v>
      </c>
      <c r="V20" s="668">
        <f t="shared" si="4"/>
        <v>13</v>
      </c>
      <c r="W20" s="836">
        <f t="shared" si="1"/>
        <v>387</v>
      </c>
    </row>
    <row r="21" spans="1:23" x14ac:dyDescent="0.25">
      <c r="A21" s="895"/>
      <c r="B21" s="854"/>
      <c r="C21" s="775" t="s">
        <v>133</v>
      </c>
      <c r="D21" s="776">
        <v>2</v>
      </c>
      <c r="E21" s="777">
        <v>0</v>
      </c>
      <c r="F21" s="778">
        <v>12</v>
      </c>
      <c r="H21" s="238" t="s">
        <v>131</v>
      </c>
      <c r="I21" s="671">
        <v>52</v>
      </c>
      <c r="J21" s="672">
        <v>3</v>
      </c>
      <c r="K21" s="662">
        <f t="shared" si="2"/>
        <v>55</v>
      </c>
      <c r="L21" s="673">
        <v>15</v>
      </c>
      <c r="M21" s="672">
        <v>0</v>
      </c>
      <c r="N21" s="662">
        <f t="shared" si="0"/>
        <v>15</v>
      </c>
      <c r="O21" s="673">
        <v>0</v>
      </c>
      <c r="P21" s="662">
        <v>0</v>
      </c>
      <c r="Q21" s="673">
        <v>11</v>
      </c>
      <c r="R21" s="672">
        <v>1</v>
      </c>
      <c r="S21" s="662">
        <f t="shared" si="3"/>
        <v>12</v>
      </c>
      <c r="T21" s="673">
        <v>3</v>
      </c>
      <c r="U21" s="672">
        <v>0</v>
      </c>
      <c r="V21" s="662">
        <f t="shared" si="4"/>
        <v>3</v>
      </c>
      <c r="W21" s="665">
        <f t="shared" si="1"/>
        <v>85</v>
      </c>
    </row>
    <row r="22" spans="1:23" x14ac:dyDescent="0.25">
      <c r="A22" s="895"/>
      <c r="B22" s="854"/>
      <c r="C22" s="775" t="s">
        <v>153</v>
      </c>
      <c r="D22" s="776">
        <v>1</v>
      </c>
      <c r="E22" s="777">
        <v>0</v>
      </c>
      <c r="F22" s="778">
        <v>96</v>
      </c>
      <c r="H22" s="237" t="s">
        <v>127</v>
      </c>
      <c r="I22" s="666">
        <v>26</v>
      </c>
      <c r="J22" s="667">
        <v>4</v>
      </c>
      <c r="K22" s="668">
        <f t="shared" si="2"/>
        <v>30</v>
      </c>
      <c r="L22" s="669">
        <v>3</v>
      </c>
      <c r="M22" s="667">
        <v>1</v>
      </c>
      <c r="N22" s="668">
        <f t="shared" si="0"/>
        <v>4</v>
      </c>
      <c r="O22" s="669">
        <v>0</v>
      </c>
      <c r="P22" s="668">
        <v>0</v>
      </c>
      <c r="Q22" s="669">
        <v>0</v>
      </c>
      <c r="R22" s="667">
        <v>0</v>
      </c>
      <c r="S22" s="668">
        <f t="shared" si="3"/>
        <v>0</v>
      </c>
      <c r="T22" s="669">
        <v>0</v>
      </c>
      <c r="U22" s="667">
        <v>0</v>
      </c>
      <c r="V22" s="668">
        <f t="shared" si="4"/>
        <v>0</v>
      </c>
      <c r="W22" s="836">
        <f t="shared" si="1"/>
        <v>34</v>
      </c>
    </row>
    <row r="23" spans="1:23" x14ac:dyDescent="0.25">
      <c r="A23" s="895"/>
      <c r="B23" s="854"/>
      <c r="C23" s="775" t="s">
        <v>151</v>
      </c>
      <c r="D23" s="776">
        <v>2</v>
      </c>
      <c r="E23" s="777">
        <v>0</v>
      </c>
      <c r="F23" s="778">
        <v>12.5</v>
      </c>
      <c r="H23" s="238" t="s">
        <v>140</v>
      </c>
      <c r="I23" s="671">
        <v>23</v>
      </c>
      <c r="J23" s="672">
        <v>0</v>
      </c>
      <c r="K23" s="662">
        <f t="shared" si="2"/>
        <v>23</v>
      </c>
      <c r="L23" s="673">
        <v>7</v>
      </c>
      <c r="M23" s="672">
        <v>0</v>
      </c>
      <c r="N23" s="662">
        <f t="shared" si="0"/>
        <v>7</v>
      </c>
      <c r="O23" s="673">
        <v>0</v>
      </c>
      <c r="P23" s="662">
        <v>0</v>
      </c>
      <c r="Q23" s="673">
        <v>2</v>
      </c>
      <c r="R23" s="672">
        <v>0</v>
      </c>
      <c r="S23" s="662">
        <f t="shared" si="3"/>
        <v>2</v>
      </c>
      <c r="T23" s="673">
        <v>0</v>
      </c>
      <c r="U23" s="672">
        <v>0</v>
      </c>
      <c r="V23" s="662">
        <f t="shared" si="4"/>
        <v>0</v>
      </c>
      <c r="W23" s="665">
        <f t="shared" si="1"/>
        <v>32</v>
      </c>
    </row>
    <row r="24" spans="1:23" x14ac:dyDescent="0.25">
      <c r="A24" s="895"/>
      <c r="B24" s="854"/>
      <c r="C24" s="775" t="s">
        <v>129</v>
      </c>
      <c r="D24" s="776">
        <v>1</v>
      </c>
      <c r="E24" s="777">
        <v>0</v>
      </c>
      <c r="F24" s="778">
        <v>192</v>
      </c>
      <c r="H24" s="237" t="s">
        <v>133</v>
      </c>
      <c r="I24" s="666">
        <v>426</v>
      </c>
      <c r="J24" s="667">
        <v>48</v>
      </c>
      <c r="K24" s="668">
        <f t="shared" si="2"/>
        <v>474</v>
      </c>
      <c r="L24" s="669">
        <v>182</v>
      </c>
      <c r="M24" s="667">
        <v>11</v>
      </c>
      <c r="N24" s="668">
        <f t="shared" si="0"/>
        <v>193</v>
      </c>
      <c r="O24" s="669">
        <v>0</v>
      </c>
      <c r="P24" s="668">
        <v>0</v>
      </c>
      <c r="Q24" s="669">
        <v>57</v>
      </c>
      <c r="R24" s="667">
        <v>2</v>
      </c>
      <c r="S24" s="668">
        <f t="shared" si="3"/>
        <v>59</v>
      </c>
      <c r="T24" s="669">
        <v>19</v>
      </c>
      <c r="U24" s="667">
        <v>1</v>
      </c>
      <c r="V24" s="668">
        <f t="shared" si="4"/>
        <v>20</v>
      </c>
      <c r="W24" s="836">
        <f t="shared" si="1"/>
        <v>746</v>
      </c>
    </row>
    <row r="25" spans="1:23" x14ac:dyDescent="0.25">
      <c r="A25" s="895"/>
      <c r="B25" s="854"/>
      <c r="C25" s="775" t="s">
        <v>134</v>
      </c>
      <c r="D25" s="776">
        <v>1</v>
      </c>
      <c r="E25" s="777">
        <v>0</v>
      </c>
      <c r="F25" s="778">
        <v>12</v>
      </c>
      <c r="H25" s="238" t="s">
        <v>465</v>
      </c>
      <c r="I25" s="671">
        <v>2</v>
      </c>
      <c r="J25" s="672">
        <v>0</v>
      </c>
      <c r="K25" s="662">
        <f t="shared" si="2"/>
        <v>2</v>
      </c>
      <c r="L25" s="674">
        <v>0</v>
      </c>
      <c r="M25" s="672">
        <v>0</v>
      </c>
      <c r="N25" s="662">
        <f t="shared" si="0"/>
        <v>0</v>
      </c>
      <c r="O25" s="674">
        <v>0</v>
      </c>
      <c r="P25" s="662">
        <v>0</v>
      </c>
      <c r="Q25" s="673">
        <v>8</v>
      </c>
      <c r="R25" s="672">
        <v>6</v>
      </c>
      <c r="S25" s="662">
        <f t="shared" si="3"/>
        <v>14</v>
      </c>
      <c r="T25" s="673">
        <v>7</v>
      </c>
      <c r="U25" s="672">
        <v>1</v>
      </c>
      <c r="V25" s="662">
        <f t="shared" si="4"/>
        <v>8</v>
      </c>
      <c r="W25" s="665">
        <f t="shared" si="1"/>
        <v>24</v>
      </c>
    </row>
    <row r="26" spans="1:23" ht="15.75" thickBot="1" x14ac:dyDescent="0.3">
      <c r="A26" s="896"/>
      <c r="B26" s="855"/>
      <c r="C26" s="775" t="s">
        <v>145</v>
      </c>
      <c r="D26" s="776">
        <v>1</v>
      </c>
      <c r="E26" s="777">
        <v>0</v>
      </c>
      <c r="F26" s="778">
        <v>48</v>
      </c>
      <c r="H26" s="237" t="s">
        <v>149</v>
      </c>
      <c r="I26" s="666">
        <v>245</v>
      </c>
      <c r="J26" s="667">
        <v>51</v>
      </c>
      <c r="K26" s="668">
        <f t="shared" si="2"/>
        <v>296</v>
      </c>
      <c r="L26" s="669">
        <v>76</v>
      </c>
      <c r="M26" s="667">
        <v>14</v>
      </c>
      <c r="N26" s="668">
        <f t="shared" si="0"/>
        <v>90</v>
      </c>
      <c r="O26" s="669">
        <v>0</v>
      </c>
      <c r="P26" s="668">
        <v>0</v>
      </c>
      <c r="Q26" s="669">
        <v>23</v>
      </c>
      <c r="R26" s="667">
        <v>4</v>
      </c>
      <c r="S26" s="668">
        <f t="shared" si="3"/>
        <v>27</v>
      </c>
      <c r="T26" s="669">
        <v>12</v>
      </c>
      <c r="U26" s="670">
        <v>2</v>
      </c>
      <c r="V26" s="668">
        <f t="shared" si="4"/>
        <v>14</v>
      </c>
      <c r="W26" s="836">
        <f t="shared" si="1"/>
        <v>427</v>
      </c>
    </row>
    <row r="27" spans="1:23" ht="16.5" thickTop="1" thickBot="1" x14ac:dyDescent="0.3">
      <c r="A27" s="228" t="s">
        <v>11</v>
      </c>
      <c r="B27" s="229"/>
      <c r="C27" s="229"/>
      <c r="D27" s="230">
        <f>SUM(D5:D26)</f>
        <v>41</v>
      </c>
      <c r="E27" s="230">
        <f>SUM(E5:E26)</f>
        <v>0</v>
      </c>
      <c r="F27" s="231">
        <v>44.9</v>
      </c>
      <c r="H27" s="238" t="s">
        <v>153</v>
      </c>
      <c r="I27" s="671">
        <v>40</v>
      </c>
      <c r="J27" s="672">
        <v>4</v>
      </c>
      <c r="K27" s="662">
        <f t="shared" si="2"/>
        <v>44</v>
      </c>
      <c r="L27" s="673">
        <v>6</v>
      </c>
      <c r="M27" s="672">
        <v>2</v>
      </c>
      <c r="N27" s="662">
        <f t="shared" si="0"/>
        <v>8</v>
      </c>
      <c r="O27" s="673">
        <v>0</v>
      </c>
      <c r="P27" s="662">
        <v>0</v>
      </c>
      <c r="Q27" s="673">
        <v>1</v>
      </c>
      <c r="R27" s="672">
        <v>0</v>
      </c>
      <c r="S27" s="662">
        <f t="shared" si="3"/>
        <v>1</v>
      </c>
      <c r="T27" s="673">
        <v>1</v>
      </c>
      <c r="U27" s="672">
        <v>0</v>
      </c>
      <c r="V27" s="662">
        <f t="shared" si="4"/>
        <v>1</v>
      </c>
      <c r="W27" s="665">
        <f t="shared" si="1"/>
        <v>54</v>
      </c>
    </row>
    <row r="28" spans="1:23" x14ac:dyDescent="0.25">
      <c r="H28" s="237" t="s">
        <v>141</v>
      </c>
      <c r="I28" s="666">
        <v>3</v>
      </c>
      <c r="J28" s="667">
        <v>1</v>
      </c>
      <c r="K28" s="668">
        <f t="shared" si="2"/>
        <v>4</v>
      </c>
      <c r="L28" s="669">
        <v>2</v>
      </c>
      <c r="M28" s="667">
        <v>0</v>
      </c>
      <c r="N28" s="668">
        <f t="shared" si="0"/>
        <v>2</v>
      </c>
      <c r="O28" s="669">
        <v>0</v>
      </c>
      <c r="P28" s="668">
        <v>0</v>
      </c>
      <c r="Q28" s="669">
        <v>1</v>
      </c>
      <c r="R28" s="667">
        <v>1</v>
      </c>
      <c r="S28" s="668">
        <f t="shared" si="3"/>
        <v>2</v>
      </c>
      <c r="T28" s="669">
        <v>0</v>
      </c>
      <c r="U28" s="667">
        <v>0</v>
      </c>
      <c r="V28" s="668">
        <f t="shared" si="4"/>
        <v>0</v>
      </c>
      <c r="W28" s="836">
        <f t="shared" si="1"/>
        <v>8</v>
      </c>
    </row>
    <row r="29" spans="1:23" ht="16.5" thickBot="1" x14ac:dyDescent="0.3">
      <c r="A29" s="900" t="s">
        <v>308</v>
      </c>
      <c r="B29" s="900"/>
      <c r="C29" s="900"/>
      <c r="D29" s="900"/>
      <c r="E29" s="900"/>
      <c r="F29" s="900"/>
      <c r="H29" s="238" t="s">
        <v>154</v>
      </c>
      <c r="I29" s="671">
        <v>38</v>
      </c>
      <c r="J29" s="672">
        <v>7</v>
      </c>
      <c r="K29" s="662">
        <f t="shared" si="2"/>
        <v>45</v>
      </c>
      <c r="L29" s="673">
        <v>15</v>
      </c>
      <c r="M29" s="672">
        <v>0</v>
      </c>
      <c r="N29" s="662">
        <f t="shared" si="0"/>
        <v>15</v>
      </c>
      <c r="O29" s="673">
        <v>0</v>
      </c>
      <c r="P29" s="662">
        <v>0</v>
      </c>
      <c r="Q29" s="673">
        <v>7</v>
      </c>
      <c r="R29" s="672">
        <v>2</v>
      </c>
      <c r="S29" s="662">
        <f t="shared" si="3"/>
        <v>9</v>
      </c>
      <c r="T29" s="673">
        <v>5</v>
      </c>
      <c r="U29" s="672">
        <v>0</v>
      </c>
      <c r="V29" s="662">
        <f t="shared" si="4"/>
        <v>5</v>
      </c>
      <c r="W29" s="665">
        <f t="shared" si="1"/>
        <v>74</v>
      </c>
    </row>
    <row r="30" spans="1:23" ht="15.75" thickBot="1" x14ac:dyDescent="0.3">
      <c r="A30" s="216" t="s">
        <v>193</v>
      </c>
      <c r="B30" s="217" t="s">
        <v>486</v>
      </c>
      <c r="C30" s="217"/>
      <c r="D30" s="218" t="s">
        <v>3</v>
      </c>
      <c r="E30" s="219" t="s">
        <v>10</v>
      </c>
      <c r="F30" s="857" t="s">
        <v>467</v>
      </c>
      <c r="H30" s="237" t="s">
        <v>151</v>
      </c>
      <c r="I30" s="666">
        <v>228</v>
      </c>
      <c r="J30" s="667">
        <v>16</v>
      </c>
      <c r="K30" s="668">
        <f t="shared" si="2"/>
        <v>244</v>
      </c>
      <c r="L30" s="669">
        <v>57</v>
      </c>
      <c r="M30" s="667">
        <v>2</v>
      </c>
      <c r="N30" s="668">
        <f t="shared" si="0"/>
        <v>59</v>
      </c>
      <c r="O30" s="669">
        <v>0</v>
      </c>
      <c r="P30" s="668">
        <v>0</v>
      </c>
      <c r="Q30" s="669">
        <v>25</v>
      </c>
      <c r="R30" s="667">
        <v>5</v>
      </c>
      <c r="S30" s="668">
        <f t="shared" si="3"/>
        <v>30</v>
      </c>
      <c r="T30" s="669">
        <v>5</v>
      </c>
      <c r="U30" s="667">
        <v>2</v>
      </c>
      <c r="V30" s="668">
        <f t="shared" si="4"/>
        <v>7</v>
      </c>
      <c r="W30" s="836">
        <f t="shared" si="1"/>
        <v>340</v>
      </c>
    </row>
    <row r="31" spans="1:23" x14ac:dyDescent="0.25">
      <c r="A31" s="910" t="s">
        <v>156</v>
      </c>
      <c r="B31" s="915" t="s">
        <v>253</v>
      </c>
      <c r="C31" s="915"/>
      <c r="D31" s="105">
        <v>2</v>
      </c>
      <c r="E31" s="106">
        <v>0</v>
      </c>
      <c r="F31" s="786">
        <v>32</v>
      </c>
      <c r="H31" s="238" t="s">
        <v>129</v>
      </c>
      <c r="I31" s="671">
        <v>135</v>
      </c>
      <c r="J31" s="672">
        <v>15</v>
      </c>
      <c r="K31" s="662">
        <f t="shared" si="2"/>
        <v>150</v>
      </c>
      <c r="L31" s="674">
        <v>52</v>
      </c>
      <c r="M31" s="672">
        <v>4</v>
      </c>
      <c r="N31" s="662">
        <f t="shared" si="0"/>
        <v>56</v>
      </c>
      <c r="O31" s="674">
        <v>2</v>
      </c>
      <c r="P31" s="662">
        <v>2</v>
      </c>
      <c r="Q31" s="673">
        <v>37</v>
      </c>
      <c r="R31" s="672">
        <v>7</v>
      </c>
      <c r="S31" s="662">
        <f t="shared" si="3"/>
        <v>44</v>
      </c>
      <c r="T31" s="673">
        <v>6</v>
      </c>
      <c r="U31" s="672">
        <v>2</v>
      </c>
      <c r="V31" s="662">
        <f t="shared" si="4"/>
        <v>8</v>
      </c>
      <c r="W31" s="665">
        <f t="shared" si="1"/>
        <v>260</v>
      </c>
    </row>
    <row r="32" spans="1:23" ht="15.75" thickBot="1" x14ac:dyDescent="0.3">
      <c r="A32" s="911"/>
      <c r="B32" s="914" t="s">
        <v>492</v>
      </c>
      <c r="C32" s="914"/>
      <c r="D32" s="108">
        <v>3</v>
      </c>
      <c r="E32" s="109">
        <v>0</v>
      </c>
      <c r="F32" s="787">
        <v>53.3</v>
      </c>
      <c r="H32" s="237" t="s">
        <v>134</v>
      </c>
      <c r="I32" s="666">
        <v>120</v>
      </c>
      <c r="J32" s="667">
        <v>3</v>
      </c>
      <c r="K32" s="668">
        <f t="shared" si="2"/>
        <v>123</v>
      </c>
      <c r="L32" s="669">
        <v>46</v>
      </c>
      <c r="M32" s="667">
        <v>0</v>
      </c>
      <c r="N32" s="668">
        <f t="shared" si="0"/>
        <v>46</v>
      </c>
      <c r="O32" s="669">
        <v>0</v>
      </c>
      <c r="P32" s="668">
        <v>0</v>
      </c>
      <c r="Q32" s="669">
        <v>30</v>
      </c>
      <c r="R32" s="667">
        <v>0</v>
      </c>
      <c r="S32" s="668">
        <f t="shared" si="3"/>
        <v>30</v>
      </c>
      <c r="T32" s="669">
        <v>13</v>
      </c>
      <c r="U32" s="670">
        <v>0</v>
      </c>
      <c r="V32" s="668">
        <f t="shared" si="4"/>
        <v>13</v>
      </c>
      <c r="W32" s="836">
        <f t="shared" si="1"/>
        <v>212</v>
      </c>
    </row>
    <row r="33" spans="1:23" x14ac:dyDescent="0.25">
      <c r="A33" s="901" t="s">
        <v>157</v>
      </c>
      <c r="B33" s="913" t="s">
        <v>493</v>
      </c>
      <c r="C33" s="913"/>
      <c r="D33" s="110">
        <v>2</v>
      </c>
      <c r="E33" s="110">
        <v>0</v>
      </c>
      <c r="F33" s="788">
        <v>136</v>
      </c>
      <c r="H33" s="238" t="s">
        <v>135</v>
      </c>
      <c r="I33" s="671">
        <v>87</v>
      </c>
      <c r="J33" s="672">
        <v>3</v>
      </c>
      <c r="K33" s="662">
        <f t="shared" si="2"/>
        <v>90</v>
      </c>
      <c r="L33" s="673">
        <v>24</v>
      </c>
      <c r="M33" s="672">
        <v>1</v>
      </c>
      <c r="N33" s="662">
        <f t="shared" si="0"/>
        <v>25</v>
      </c>
      <c r="O33" s="673">
        <v>1</v>
      </c>
      <c r="P33" s="662">
        <v>1</v>
      </c>
      <c r="Q33" s="673">
        <v>67</v>
      </c>
      <c r="R33" s="672">
        <v>0</v>
      </c>
      <c r="S33" s="662">
        <f t="shared" si="3"/>
        <v>67</v>
      </c>
      <c r="T33" s="673">
        <v>30</v>
      </c>
      <c r="U33" s="672">
        <v>0</v>
      </c>
      <c r="V33" s="662">
        <f t="shared" si="4"/>
        <v>30</v>
      </c>
      <c r="W33" s="665">
        <f t="shared" si="1"/>
        <v>213</v>
      </c>
    </row>
    <row r="34" spans="1:23" x14ac:dyDescent="0.25">
      <c r="A34" s="902"/>
      <c r="B34" s="905" t="s">
        <v>494</v>
      </c>
      <c r="C34" s="905"/>
      <c r="D34" s="640">
        <v>40</v>
      </c>
      <c r="E34" s="858">
        <v>2</v>
      </c>
      <c r="F34" s="859">
        <v>19.8</v>
      </c>
      <c r="H34" s="237" t="s">
        <v>145</v>
      </c>
      <c r="I34" s="666">
        <v>186</v>
      </c>
      <c r="J34" s="667">
        <v>55</v>
      </c>
      <c r="K34" s="668">
        <f t="shared" si="2"/>
        <v>241</v>
      </c>
      <c r="L34" s="669">
        <v>133</v>
      </c>
      <c r="M34" s="667">
        <v>28</v>
      </c>
      <c r="N34" s="668">
        <f t="shared" si="0"/>
        <v>161</v>
      </c>
      <c r="O34" s="669">
        <v>0</v>
      </c>
      <c r="P34" s="668">
        <v>0</v>
      </c>
      <c r="Q34" s="669">
        <v>21</v>
      </c>
      <c r="R34" s="667">
        <v>13</v>
      </c>
      <c r="S34" s="668">
        <f t="shared" si="3"/>
        <v>34</v>
      </c>
      <c r="T34" s="669">
        <v>17</v>
      </c>
      <c r="U34" s="667">
        <v>0</v>
      </c>
      <c r="V34" s="668">
        <f t="shared" si="4"/>
        <v>17</v>
      </c>
      <c r="W34" s="836">
        <f t="shared" si="1"/>
        <v>453</v>
      </c>
    </row>
    <row r="35" spans="1:23" ht="15.75" x14ac:dyDescent="0.25">
      <c r="A35" s="902"/>
      <c r="B35" s="906" t="s">
        <v>255</v>
      </c>
      <c r="C35" s="906"/>
      <c r="D35" s="111">
        <v>15</v>
      </c>
      <c r="E35" s="112">
        <v>0</v>
      </c>
      <c r="F35" s="789">
        <v>31.8</v>
      </c>
      <c r="G35" s="742"/>
      <c r="H35" s="238" t="s">
        <v>150</v>
      </c>
      <c r="I35" s="671">
        <v>188</v>
      </c>
      <c r="J35" s="672">
        <v>19</v>
      </c>
      <c r="K35" s="662">
        <f t="shared" si="2"/>
        <v>207</v>
      </c>
      <c r="L35" s="673">
        <v>14</v>
      </c>
      <c r="M35" s="672">
        <v>2</v>
      </c>
      <c r="N35" s="662">
        <f t="shared" si="0"/>
        <v>16</v>
      </c>
      <c r="O35" s="673">
        <v>0</v>
      </c>
      <c r="P35" s="662">
        <v>0</v>
      </c>
      <c r="Q35" s="673">
        <v>0</v>
      </c>
      <c r="R35" s="672">
        <v>0</v>
      </c>
      <c r="S35" s="662">
        <f t="shared" si="3"/>
        <v>0</v>
      </c>
      <c r="T35" s="673">
        <v>0</v>
      </c>
      <c r="U35" s="672">
        <v>0</v>
      </c>
      <c r="V35" s="662">
        <f t="shared" si="4"/>
        <v>0</v>
      </c>
      <c r="W35" s="665">
        <f t="shared" si="1"/>
        <v>223</v>
      </c>
    </row>
    <row r="36" spans="1:23" x14ac:dyDescent="0.25">
      <c r="A36" s="902"/>
      <c r="B36" s="905" t="s">
        <v>495</v>
      </c>
      <c r="C36" s="905"/>
      <c r="D36" s="640">
        <v>13</v>
      </c>
      <c r="E36" s="858">
        <v>0</v>
      </c>
      <c r="F36" s="859">
        <v>46</v>
      </c>
      <c r="H36" s="237" t="s">
        <v>147</v>
      </c>
      <c r="I36" s="666">
        <v>205</v>
      </c>
      <c r="J36" s="667">
        <v>43</v>
      </c>
      <c r="K36" s="668">
        <f t="shared" si="2"/>
        <v>248</v>
      </c>
      <c r="L36" s="669">
        <v>106</v>
      </c>
      <c r="M36" s="667">
        <v>14</v>
      </c>
      <c r="N36" s="668">
        <f t="shared" si="0"/>
        <v>120</v>
      </c>
      <c r="O36" s="669">
        <v>0</v>
      </c>
      <c r="P36" s="668">
        <v>0</v>
      </c>
      <c r="Q36" s="669">
        <v>39</v>
      </c>
      <c r="R36" s="667">
        <v>3</v>
      </c>
      <c r="S36" s="668">
        <f t="shared" si="3"/>
        <v>42</v>
      </c>
      <c r="T36" s="669">
        <v>18</v>
      </c>
      <c r="U36" s="667">
        <v>0</v>
      </c>
      <c r="V36" s="668">
        <f t="shared" si="4"/>
        <v>18</v>
      </c>
      <c r="W36" s="836">
        <f t="shared" si="1"/>
        <v>428</v>
      </c>
    </row>
    <row r="37" spans="1:23" ht="15.75" thickBot="1" x14ac:dyDescent="0.3">
      <c r="A37" s="903"/>
      <c r="B37" s="912" t="s">
        <v>560</v>
      </c>
      <c r="C37" s="912"/>
      <c r="D37" s="111">
        <v>1</v>
      </c>
      <c r="E37" s="112">
        <v>0</v>
      </c>
      <c r="F37" s="789">
        <v>10</v>
      </c>
      <c r="H37" s="239" t="s">
        <v>137</v>
      </c>
      <c r="I37" s="675">
        <v>144</v>
      </c>
      <c r="J37" s="676">
        <v>6</v>
      </c>
      <c r="K37" s="662">
        <f t="shared" si="2"/>
        <v>150</v>
      </c>
      <c r="L37" s="677">
        <v>23</v>
      </c>
      <c r="M37" s="676">
        <v>3</v>
      </c>
      <c r="N37" s="662">
        <f t="shared" si="0"/>
        <v>26</v>
      </c>
      <c r="O37" s="677">
        <v>0</v>
      </c>
      <c r="P37" s="662">
        <v>0</v>
      </c>
      <c r="Q37" s="677">
        <v>5</v>
      </c>
      <c r="R37" s="676">
        <v>0</v>
      </c>
      <c r="S37" s="662">
        <f t="shared" si="3"/>
        <v>5</v>
      </c>
      <c r="T37" s="677">
        <v>1</v>
      </c>
      <c r="U37" s="676">
        <v>0</v>
      </c>
      <c r="V37" s="662">
        <f t="shared" si="4"/>
        <v>1</v>
      </c>
      <c r="W37" s="665">
        <f>SUM(P37,K37,N37,S37,V37)</f>
        <v>182</v>
      </c>
    </row>
    <row r="38" spans="1:23" ht="16.5" thickTop="1" thickBot="1" x14ac:dyDescent="0.3">
      <c r="A38" s="907" t="s">
        <v>158</v>
      </c>
      <c r="B38" s="904" t="s">
        <v>254</v>
      </c>
      <c r="C38" s="904"/>
      <c r="D38" s="113">
        <v>1</v>
      </c>
      <c r="E38" s="114">
        <v>0</v>
      </c>
      <c r="F38" s="790">
        <v>4</v>
      </c>
      <c r="G38" s="361"/>
      <c r="H38" s="228" t="s">
        <v>11</v>
      </c>
      <c r="I38" s="678">
        <f t="shared" ref="I38:V38" si="5">SUM(I7:I37)</f>
        <v>4930</v>
      </c>
      <c r="J38" s="679">
        <f t="shared" si="5"/>
        <v>912</v>
      </c>
      <c r="K38" s="680">
        <f t="shared" si="5"/>
        <v>5842</v>
      </c>
      <c r="L38" s="681">
        <f t="shared" si="5"/>
        <v>1864</v>
      </c>
      <c r="M38" s="679">
        <f t="shared" si="5"/>
        <v>283</v>
      </c>
      <c r="N38" s="680">
        <f t="shared" si="5"/>
        <v>2147</v>
      </c>
      <c r="O38" s="680">
        <f t="shared" si="5"/>
        <v>7</v>
      </c>
      <c r="P38" s="680">
        <f t="shared" si="5"/>
        <v>7</v>
      </c>
      <c r="Q38" s="681">
        <f t="shared" si="5"/>
        <v>704</v>
      </c>
      <c r="R38" s="679">
        <f t="shared" si="5"/>
        <v>116</v>
      </c>
      <c r="S38" s="680">
        <f t="shared" si="5"/>
        <v>820</v>
      </c>
      <c r="T38" s="681">
        <f t="shared" si="5"/>
        <v>318</v>
      </c>
      <c r="U38" s="679">
        <f t="shared" si="5"/>
        <v>28</v>
      </c>
      <c r="V38" s="680">
        <f t="shared" si="5"/>
        <v>346</v>
      </c>
      <c r="W38" s="682">
        <f>SUM(W7:W37)</f>
        <v>9162</v>
      </c>
    </row>
    <row r="39" spans="1:23" x14ac:dyDescent="0.25">
      <c r="A39" s="908"/>
      <c r="B39" s="899" t="s">
        <v>256</v>
      </c>
      <c r="C39" s="899"/>
      <c r="D39" s="92">
        <v>1</v>
      </c>
      <c r="E39" s="107">
        <v>0</v>
      </c>
      <c r="F39" s="480">
        <v>6</v>
      </c>
    </row>
    <row r="40" spans="1:23" x14ac:dyDescent="0.25">
      <c r="A40" s="908"/>
      <c r="B40" s="898" t="s">
        <v>496</v>
      </c>
      <c r="C40" s="898"/>
      <c r="D40" s="86">
        <v>4</v>
      </c>
      <c r="E40" s="115">
        <v>0</v>
      </c>
      <c r="F40" s="479">
        <v>6</v>
      </c>
    </row>
    <row r="41" spans="1:23" x14ac:dyDescent="0.25">
      <c r="A41" s="908"/>
      <c r="B41" s="899" t="s">
        <v>497</v>
      </c>
      <c r="C41" s="899"/>
      <c r="D41" s="92">
        <v>1</v>
      </c>
      <c r="E41" s="107">
        <v>0</v>
      </c>
      <c r="F41" s="480">
        <v>18</v>
      </c>
    </row>
    <row r="42" spans="1:23" x14ac:dyDescent="0.25">
      <c r="A42" s="908"/>
      <c r="B42" s="898" t="s">
        <v>253</v>
      </c>
      <c r="C42" s="898"/>
      <c r="D42" s="86">
        <v>1</v>
      </c>
      <c r="E42" s="115">
        <v>0</v>
      </c>
      <c r="F42" s="479">
        <v>6</v>
      </c>
    </row>
    <row r="43" spans="1:23" x14ac:dyDescent="0.25">
      <c r="A43" s="908"/>
      <c r="B43" s="899" t="s">
        <v>466</v>
      </c>
      <c r="C43" s="899"/>
      <c r="D43" s="92">
        <v>1</v>
      </c>
      <c r="E43" s="107">
        <v>0</v>
      </c>
      <c r="F43" s="480">
        <v>5</v>
      </c>
    </row>
    <row r="44" spans="1:23" x14ac:dyDescent="0.25">
      <c r="A44" s="908"/>
      <c r="B44" s="898" t="s">
        <v>494</v>
      </c>
      <c r="C44" s="898"/>
      <c r="D44" s="86">
        <v>6</v>
      </c>
      <c r="E44" s="115">
        <v>0</v>
      </c>
      <c r="F44" s="479">
        <v>4.2</v>
      </c>
    </row>
    <row r="45" spans="1:23" x14ac:dyDescent="0.25">
      <c r="A45" s="908"/>
      <c r="B45" s="899" t="s">
        <v>255</v>
      </c>
      <c r="C45" s="899"/>
      <c r="D45" s="92">
        <v>22</v>
      </c>
      <c r="E45" s="107">
        <v>1</v>
      </c>
      <c r="F45" s="480">
        <v>5.2</v>
      </c>
    </row>
    <row r="46" spans="1:23" x14ac:dyDescent="0.25">
      <c r="A46" s="908"/>
      <c r="B46" s="898" t="s">
        <v>495</v>
      </c>
      <c r="C46" s="898"/>
      <c r="D46" s="86">
        <v>10</v>
      </c>
      <c r="E46" s="115">
        <v>0</v>
      </c>
      <c r="F46" s="479">
        <v>3.7</v>
      </c>
    </row>
    <row r="47" spans="1:23" x14ac:dyDescent="0.25">
      <c r="A47" s="908"/>
      <c r="B47" s="899" t="s">
        <v>498</v>
      </c>
      <c r="C47" s="899"/>
      <c r="D47" s="92">
        <v>4</v>
      </c>
      <c r="E47" s="107">
        <v>0</v>
      </c>
      <c r="F47" s="480">
        <v>5</v>
      </c>
    </row>
    <row r="48" spans="1:23" x14ac:dyDescent="0.25">
      <c r="A48" s="908"/>
      <c r="B48" s="898" t="s">
        <v>499</v>
      </c>
      <c r="C48" s="898"/>
      <c r="D48" s="86">
        <v>1</v>
      </c>
      <c r="E48" s="115">
        <v>0</v>
      </c>
      <c r="F48" s="479">
        <v>18</v>
      </c>
    </row>
    <row r="49" spans="1:6" ht="15.75" thickBot="1" x14ac:dyDescent="0.3">
      <c r="A49" s="909"/>
      <c r="B49" s="897" t="s">
        <v>500</v>
      </c>
      <c r="C49" s="897"/>
      <c r="D49" s="92">
        <v>2</v>
      </c>
      <c r="E49" s="107">
        <v>0</v>
      </c>
      <c r="F49" s="480">
        <v>9</v>
      </c>
    </row>
    <row r="50" spans="1:6" ht="16.5" thickTop="1" thickBot="1" x14ac:dyDescent="0.3">
      <c r="A50" s="220" t="s">
        <v>11</v>
      </c>
      <c r="B50" s="221"/>
      <c r="C50" s="221"/>
      <c r="D50" s="298">
        <f>SUM(D31:D49)</f>
        <v>130</v>
      </c>
      <c r="E50" s="298">
        <f>SUM(E31:E49)</f>
        <v>3</v>
      </c>
      <c r="F50" s="860">
        <v>20.399999999999999</v>
      </c>
    </row>
  </sheetData>
  <mergeCells count="34">
    <mergeCell ref="A29:F29"/>
    <mergeCell ref="A33:A37"/>
    <mergeCell ref="B39:C39"/>
    <mergeCell ref="B38:C38"/>
    <mergeCell ref="B36:C36"/>
    <mergeCell ref="B35:C35"/>
    <mergeCell ref="B34:C34"/>
    <mergeCell ref="A38:A49"/>
    <mergeCell ref="A31:A32"/>
    <mergeCell ref="B37:C37"/>
    <mergeCell ref="B33:C33"/>
    <mergeCell ref="B32:C32"/>
    <mergeCell ref="B31:C31"/>
    <mergeCell ref="B44:C44"/>
    <mergeCell ref="B43:C43"/>
    <mergeCell ref="B42:C42"/>
    <mergeCell ref="B41:C41"/>
    <mergeCell ref="B40:C40"/>
    <mergeCell ref="B49:C49"/>
    <mergeCell ref="B48:C48"/>
    <mergeCell ref="B47:C47"/>
    <mergeCell ref="B46:C46"/>
    <mergeCell ref="B45:C45"/>
    <mergeCell ref="A1:U1"/>
    <mergeCell ref="A2:XFD2"/>
    <mergeCell ref="L5:N5"/>
    <mergeCell ref="I5:K5"/>
    <mergeCell ref="A3:F3"/>
    <mergeCell ref="T5:V5"/>
    <mergeCell ref="Q5:S5"/>
    <mergeCell ref="O5:P5"/>
    <mergeCell ref="Q4:V4"/>
    <mergeCell ref="I4:P4"/>
    <mergeCell ref="A5:A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K35"/>
  <sheetViews>
    <sheetView workbookViewId="0">
      <selection activeCell="B29" sqref="B29"/>
    </sheetView>
  </sheetViews>
  <sheetFormatPr defaultRowHeight="15" x14ac:dyDescent="0.25"/>
  <cols>
    <col min="1" max="27" width="10.7109375" style="100" customWidth="1"/>
    <col min="28" max="16384" width="9.140625" style="100"/>
  </cols>
  <sheetData>
    <row r="1" spans="1:37" ht="21" x14ac:dyDescent="0.35">
      <c r="A1" s="875" t="s">
        <v>385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  <c r="O1" s="875"/>
      <c r="P1" s="875"/>
      <c r="Q1" s="875"/>
      <c r="R1" s="875"/>
      <c r="S1" s="875"/>
      <c r="T1" s="875"/>
      <c r="U1" s="104"/>
      <c r="V1" s="104"/>
      <c r="W1" s="104"/>
      <c r="X1" s="104"/>
      <c r="Y1" s="104"/>
      <c r="Z1" s="104"/>
    </row>
    <row r="2" spans="1:37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73"/>
      <c r="AB2" s="73"/>
      <c r="AC2" s="73"/>
      <c r="AD2" s="73"/>
      <c r="AE2" s="73"/>
    </row>
    <row r="3" spans="1:37" s="319" customFormat="1" ht="16.5" thickBot="1" x14ac:dyDescent="0.3">
      <c r="A3" s="916" t="s">
        <v>468</v>
      </c>
      <c r="B3" s="916"/>
      <c r="C3" s="916"/>
      <c r="D3" s="916"/>
      <c r="E3" s="916"/>
      <c r="F3" s="916"/>
      <c r="G3" s="347"/>
      <c r="H3" s="916" t="s">
        <v>258</v>
      </c>
      <c r="I3" s="916"/>
      <c r="J3" s="916"/>
      <c r="K3" s="916"/>
      <c r="L3" s="916"/>
      <c r="M3" s="916"/>
      <c r="N3" s="347"/>
      <c r="O3" s="916" t="s">
        <v>259</v>
      </c>
      <c r="P3" s="916"/>
      <c r="Q3" s="916"/>
      <c r="R3" s="916"/>
      <c r="S3" s="916"/>
      <c r="T3" s="916"/>
    </row>
    <row r="4" spans="1:37" s="253" customFormat="1" x14ac:dyDescent="0.25">
      <c r="A4" s="273"/>
      <c r="B4" s="288" t="s">
        <v>544</v>
      </c>
      <c r="C4" s="262" t="s">
        <v>155</v>
      </c>
      <c r="D4" s="262" t="s">
        <v>156</v>
      </c>
      <c r="E4" s="262" t="s">
        <v>157</v>
      </c>
      <c r="F4" s="262" t="s">
        <v>158</v>
      </c>
      <c r="G4" s="263" t="s">
        <v>159</v>
      </c>
      <c r="H4" s="252"/>
      <c r="I4" s="273"/>
      <c r="J4" s="288" t="s">
        <v>544</v>
      </c>
      <c r="K4" s="262" t="s">
        <v>155</v>
      </c>
      <c r="L4" s="262" t="s">
        <v>156</v>
      </c>
      <c r="M4" s="262" t="s">
        <v>157</v>
      </c>
      <c r="N4" s="262" t="s">
        <v>158</v>
      </c>
      <c r="O4" s="283">
        <v>5</v>
      </c>
      <c r="P4" s="252"/>
      <c r="Q4" s="273"/>
      <c r="R4" s="288" t="s">
        <v>544</v>
      </c>
      <c r="S4" s="262" t="s">
        <v>155</v>
      </c>
      <c r="T4" s="262" t="s">
        <v>156</v>
      </c>
      <c r="U4" s="262" t="s">
        <v>157</v>
      </c>
      <c r="V4" s="262" t="s">
        <v>158</v>
      </c>
      <c r="W4" s="284">
        <v>5</v>
      </c>
      <c r="AE4" s="254"/>
    </row>
    <row r="5" spans="1:37" s="89" customFormat="1" x14ac:dyDescent="0.25">
      <c r="A5" s="274" t="s">
        <v>3</v>
      </c>
      <c r="B5" s="265">
        <v>13</v>
      </c>
      <c r="C5" s="265">
        <v>2876</v>
      </c>
      <c r="D5" s="265">
        <v>3081</v>
      </c>
      <c r="E5" s="265">
        <v>1563</v>
      </c>
      <c r="F5" s="265">
        <v>279</v>
      </c>
      <c r="G5" s="266">
        <v>11</v>
      </c>
      <c r="H5" s="243"/>
      <c r="I5" s="274" t="s">
        <v>3</v>
      </c>
      <c r="J5" s="265">
        <v>4763</v>
      </c>
      <c r="K5" s="265">
        <v>271</v>
      </c>
      <c r="L5" s="265">
        <v>1451</v>
      </c>
      <c r="M5" s="265">
        <v>1303</v>
      </c>
      <c r="N5" s="265">
        <v>35</v>
      </c>
      <c r="O5" s="266">
        <v>0</v>
      </c>
      <c r="P5" s="918"/>
      <c r="Q5" s="274" t="s">
        <v>3</v>
      </c>
      <c r="R5" s="265">
        <v>4768</v>
      </c>
      <c r="S5" s="265">
        <v>253</v>
      </c>
      <c r="T5" s="265">
        <v>258</v>
      </c>
      <c r="U5" s="265">
        <v>1259</v>
      </c>
      <c r="V5" s="265">
        <v>703</v>
      </c>
      <c r="W5" s="266">
        <v>582</v>
      </c>
      <c r="AE5" s="242"/>
    </row>
    <row r="6" spans="1:37" s="89" customFormat="1" x14ac:dyDescent="0.25">
      <c r="A6" s="274"/>
      <c r="B6" s="275">
        <v>0</v>
      </c>
      <c r="C6" s="275">
        <v>0.37</v>
      </c>
      <c r="D6" s="275">
        <v>0.39</v>
      </c>
      <c r="E6" s="275">
        <v>0.2</v>
      </c>
      <c r="F6" s="275">
        <v>0.04</v>
      </c>
      <c r="G6" s="276">
        <v>0</v>
      </c>
      <c r="H6" s="245"/>
      <c r="I6" s="274"/>
      <c r="J6" s="275">
        <v>0.61</v>
      </c>
      <c r="K6" s="275">
        <v>0.09</v>
      </c>
      <c r="L6" s="275">
        <v>0.47</v>
      </c>
      <c r="M6" s="275">
        <v>0.43</v>
      </c>
      <c r="N6" s="275">
        <v>0.01</v>
      </c>
      <c r="O6" s="276">
        <v>0</v>
      </c>
      <c r="P6" s="918"/>
      <c r="Q6" s="274"/>
      <c r="R6" s="275">
        <v>0.61</v>
      </c>
      <c r="S6" s="275">
        <v>0.08</v>
      </c>
      <c r="T6" s="275">
        <v>0.08</v>
      </c>
      <c r="U6" s="275">
        <v>0.41</v>
      </c>
      <c r="V6" s="275">
        <v>0.23</v>
      </c>
      <c r="W6" s="276">
        <v>0.19</v>
      </c>
      <c r="AE6" s="242"/>
    </row>
    <row r="7" spans="1:37" s="89" customFormat="1" x14ac:dyDescent="0.25">
      <c r="A7" s="277" t="s">
        <v>10</v>
      </c>
      <c r="B7" s="268">
        <v>3</v>
      </c>
      <c r="C7" s="268">
        <v>426</v>
      </c>
      <c r="D7" s="268">
        <v>259</v>
      </c>
      <c r="E7" s="268">
        <v>563</v>
      </c>
      <c r="F7" s="268">
        <v>87</v>
      </c>
      <c r="G7" s="269">
        <v>1</v>
      </c>
      <c r="H7" s="243"/>
      <c r="I7" s="277" t="s">
        <v>10</v>
      </c>
      <c r="J7" s="268">
        <v>767</v>
      </c>
      <c r="K7" s="268">
        <v>20</v>
      </c>
      <c r="L7" s="268">
        <v>118</v>
      </c>
      <c r="M7" s="268">
        <v>427</v>
      </c>
      <c r="N7" s="268">
        <v>7</v>
      </c>
      <c r="O7" s="269">
        <v>0</v>
      </c>
      <c r="P7" s="918"/>
      <c r="Q7" s="277" t="s">
        <v>10</v>
      </c>
      <c r="R7" s="268">
        <v>767</v>
      </c>
      <c r="S7" s="268">
        <v>36</v>
      </c>
      <c r="T7" s="268">
        <v>25</v>
      </c>
      <c r="U7" s="268">
        <v>143</v>
      </c>
      <c r="V7" s="268">
        <v>201</v>
      </c>
      <c r="W7" s="269">
        <v>167</v>
      </c>
      <c r="AE7" s="242"/>
      <c r="AG7" s="244"/>
      <c r="AH7" s="244"/>
      <c r="AI7" s="244"/>
      <c r="AJ7" s="244"/>
      <c r="AK7" s="244"/>
    </row>
    <row r="8" spans="1:37" s="89" customFormat="1" x14ac:dyDescent="0.25">
      <c r="A8" s="277"/>
      <c r="B8" s="275">
        <v>0</v>
      </c>
      <c r="C8" s="275">
        <v>0.32</v>
      </c>
      <c r="D8" s="275">
        <v>0.19</v>
      </c>
      <c r="E8" s="275">
        <v>0.42</v>
      </c>
      <c r="F8" s="275">
        <v>7.0000000000000007E-2</v>
      </c>
      <c r="G8" s="276">
        <v>0</v>
      </c>
      <c r="H8" s="245"/>
      <c r="I8" s="277"/>
      <c r="J8" s="275">
        <v>0.56999999999999995</v>
      </c>
      <c r="K8" s="275">
        <v>0.03</v>
      </c>
      <c r="L8" s="275">
        <v>0.21</v>
      </c>
      <c r="M8" s="275">
        <v>0.75</v>
      </c>
      <c r="N8" s="275">
        <v>0.01</v>
      </c>
      <c r="O8" s="276">
        <v>0</v>
      </c>
      <c r="P8" s="918"/>
      <c r="Q8" s="277"/>
      <c r="R8" s="275">
        <v>0.56999999999999995</v>
      </c>
      <c r="S8" s="275">
        <v>0.06</v>
      </c>
      <c r="T8" s="275">
        <v>0.04</v>
      </c>
      <c r="U8" s="275">
        <v>0.25</v>
      </c>
      <c r="V8" s="275">
        <v>0.35</v>
      </c>
      <c r="W8" s="276">
        <v>0.28999999999999998</v>
      </c>
      <c r="AE8" s="242"/>
    </row>
    <row r="9" spans="1:37" s="89" customFormat="1" x14ac:dyDescent="0.25">
      <c r="A9" s="278" t="s">
        <v>11</v>
      </c>
      <c r="B9" s="210">
        <v>16</v>
      </c>
      <c r="C9" s="210">
        <v>3302</v>
      </c>
      <c r="D9" s="210">
        <v>3340</v>
      </c>
      <c r="E9" s="210">
        <v>2126</v>
      </c>
      <c r="F9" s="210">
        <v>366</v>
      </c>
      <c r="G9" s="279">
        <v>12</v>
      </c>
      <c r="H9" s="243"/>
      <c r="I9" s="278" t="s">
        <v>11</v>
      </c>
      <c r="J9" s="210">
        <v>5530</v>
      </c>
      <c r="K9" s="210">
        <v>291</v>
      </c>
      <c r="L9" s="210">
        <v>1569</v>
      </c>
      <c r="M9" s="210">
        <v>1730</v>
      </c>
      <c r="N9" s="210">
        <v>42</v>
      </c>
      <c r="O9" s="279">
        <v>0</v>
      </c>
      <c r="P9" s="918"/>
      <c r="Q9" s="278" t="s">
        <v>11</v>
      </c>
      <c r="R9" s="210">
        <v>5535</v>
      </c>
      <c r="S9" s="210">
        <v>289</v>
      </c>
      <c r="T9" s="210">
        <v>283</v>
      </c>
      <c r="U9" s="210">
        <v>1402</v>
      </c>
      <c r="V9" s="210">
        <v>904</v>
      </c>
      <c r="W9" s="279">
        <v>749</v>
      </c>
      <c r="X9" s="72"/>
      <c r="AE9" s="242"/>
    </row>
    <row r="10" spans="1:37" s="89" customFormat="1" ht="15.75" thickBot="1" x14ac:dyDescent="0.3">
      <c r="A10" s="280"/>
      <c r="B10" s="281">
        <v>0</v>
      </c>
      <c r="C10" s="281">
        <v>0.36</v>
      </c>
      <c r="D10" s="281">
        <v>0.37</v>
      </c>
      <c r="E10" s="281">
        <v>0.23</v>
      </c>
      <c r="F10" s="281">
        <v>0.04</v>
      </c>
      <c r="G10" s="282">
        <v>0</v>
      </c>
      <c r="H10" s="245"/>
      <c r="I10" s="280"/>
      <c r="J10" s="281">
        <v>0.6</v>
      </c>
      <c r="K10" s="281">
        <v>0.08</v>
      </c>
      <c r="L10" s="281">
        <v>0.43</v>
      </c>
      <c r="M10" s="281">
        <v>0.48</v>
      </c>
      <c r="N10" s="281">
        <v>0.01</v>
      </c>
      <c r="O10" s="282">
        <v>1.9160758766047136E-4</v>
      </c>
      <c r="P10" s="918"/>
      <c r="Q10" s="280"/>
      <c r="R10" s="281">
        <v>0.6</v>
      </c>
      <c r="S10" s="281">
        <v>0.08</v>
      </c>
      <c r="T10" s="281">
        <v>0.08</v>
      </c>
      <c r="U10" s="281">
        <v>0.49</v>
      </c>
      <c r="V10" s="281">
        <v>0.24971253353775394</v>
      </c>
      <c r="W10" s="282">
        <v>0.21</v>
      </c>
      <c r="X10" s="246"/>
      <c r="AE10" s="242"/>
    </row>
    <row r="11" spans="1:37" x14ac:dyDescent="0.25">
      <c r="V11" s="18"/>
      <c r="W11" s="18"/>
      <c r="X11" s="18"/>
      <c r="Y11" s="18"/>
      <c r="Z11" s="18"/>
      <c r="AA11" s="18"/>
      <c r="AB11" s="1"/>
    </row>
    <row r="12" spans="1:37" s="319" customFormat="1" ht="16.5" thickBot="1" x14ac:dyDescent="0.3">
      <c r="A12" s="917" t="s">
        <v>261</v>
      </c>
      <c r="B12" s="917"/>
      <c r="C12" s="917"/>
      <c r="D12" s="917"/>
      <c r="E12" s="917"/>
      <c r="F12" s="917"/>
      <c r="G12" s="348"/>
      <c r="H12" s="876" t="s">
        <v>262</v>
      </c>
      <c r="I12" s="876"/>
      <c r="J12" s="876"/>
      <c r="K12" s="876"/>
      <c r="L12" s="876"/>
      <c r="M12" s="876"/>
      <c r="N12" s="349"/>
      <c r="O12" s="876" t="s">
        <v>263</v>
      </c>
      <c r="P12" s="876"/>
      <c r="Q12" s="876"/>
      <c r="R12" s="876"/>
      <c r="S12" s="876"/>
      <c r="T12" s="876"/>
      <c r="U12" s="349"/>
      <c r="V12" s="350"/>
      <c r="W12" s="351"/>
      <c r="X12" s="351"/>
      <c r="Y12" s="351"/>
      <c r="Z12" s="351"/>
      <c r="AA12" s="351"/>
      <c r="AB12" s="285"/>
    </row>
    <row r="13" spans="1:37" s="253" customFormat="1" x14ac:dyDescent="0.25">
      <c r="A13" s="273"/>
      <c r="B13" s="288" t="s">
        <v>544</v>
      </c>
      <c r="C13" s="262" t="s">
        <v>155</v>
      </c>
      <c r="D13" s="262" t="s">
        <v>156</v>
      </c>
      <c r="E13" s="262" t="s">
        <v>157</v>
      </c>
      <c r="F13" s="262" t="s">
        <v>158</v>
      </c>
      <c r="G13" s="263" t="s">
        <v>159</v>
      </c>
      <c r="H13" s="247"/>
      <c r="I13" s="273"/>
      <c r="J13" s="288" t="s">
        <v>544</v>
      </c>
      <c r="K13" s="262" t="s">
        <v>155</v>
      </c>
      <c r="L13" s="262" t="s">
        <v>156</v>
      </c>
      <c r="M13" s="262" t="s">
        <v>157</v>
      </c>
      <c r="N13" s="262" t="s">
        <v>158</v>
      </c>
      <c r="O13" s="263" t="s">
        <v>159</v>
      </c>
      <c r="Q13" s="273"/>
      <c r="R13" s="288" t="s">
        <v>544</v>
      </c>
      <c r="S13" s="262" t="s">
        <v>155</v>
      </c>
      <c r="T13" s="262" t="s">
        <v>156</v>
      </c>
      <c r="U13" s="262" t="s">
        <v>157</v>
      </c>
      <c r="V13" s="262" t="s">
        <v>158</v>
      </c>
      <c r="W13" s="263" t="s">
        <v>159</v>
      </c>
      <c r="X13" s="255"/>
      <c r="Y13" s="256"/>
      <c r="Z13" s="256"/>
      <c r="AA13" s="256"/>
      <c r="AB13" s="256"/>
      <c r="AC13" s="256"/>
      <c r="AD13" s="254"/>
    </row>
    <row r="14" spans="1:37" s="89" customFormat="1" x14ac:dyDescent="0.25">
      <c r="A14" s="274" t="s">
        <v>3</v>
      </c>
      <c r="B14" s="265">
        <v>4769</v>
      </c>
      <c r="C14" s="265">
        <v>2669</v>
      </c>
      <c r="D14" s="265">
        <v>240</v>
      </c>
      <c r="E14" s="265">
        <v>143</v>
      </c>
      <c r="F14" s="265">
        <v>4</v>
      </c>
      <c r="G14" s="266">
        <v>1</v>
      </c>
      <c r="H14" s="72"/>
      <c r="I14" s="274" t="s">
        <v>3</v>
      </c>
      <c r="J14" s="265">
        <v>4886</v>
      </c>
      <c r="K14" s="265">
        <v>805</v>
      </c>
      <c r="L14" s="265">
        <v>1090</v>
      </c>
      <c r="M14" s="265">
        <v>318</v>
      </c>
      <c r="N14" s="265">
        <v>716</v>
      </c>
      <c r="O14" s="266">
        <v>8</v>
      </c>
      <c r="Q14" s="274" t="s">
        <v>3</v>
      </c>
      <c r="R14" s="265">
        <v>4785</v>
      </c>
      <c r="S14" s="265">
        <v>7</v>
      </c>
      <c r="T14" s="265">
        <v>2147</v>
      </c>
      <c r="U14" s="265">
        <v>47</v>
      </c>
      <c r="V14" s="265">
        <v>353</v>
      </c>
      <c r="W14" s="266">
        <v>484</v>
      </c>
      <c r="AD14" s="242"/>
    </row>
    <row r="15" spans="1:37" s="89" customFormat="1" x14ac:dyDescent="0.25">
      <c r="A15" s="274"/>
      <c r="B15" s="275">
        <v>0.61</v>
      </c>
      <c r="C15" s="275">
        <v>0.87</v>
      </c>
      <c r="D15" s="275">
        <v>0.08</v>
      </c>
      <c r="E15" s="275">
        <v>0.05</v>
      </c>
      <c r="F15" s="275">
        <v>0</v>
      </c>
      <c r="G15" s="276">
        <v>0</v>
      </c>
      <c r="H15" s="246"/>
      <c r="I15" s="274"/>
      <c r="J15" s="275">
        <v>0.62</v>
      </c>
      <c r="K15" s="275">
        <v>0.27</v>
      </c>
      <c r="L15" s="275">
        <v>0.37</v>
      </c>
      <c r="M15" s="275">
        <v>0.11</v>
      </c>
      <c r="N15" s="275">
        <v>0.24</v>
      </c>
      <c r="O15" s="276">
        <v>0</v>
      </c>
      <c r="Q15" s="274"/>
      <c r="R15" s="275">
        <v>0.61</v>
      </c>
      <c r="S15" s="275">
        <v>0</v>
      </c>
      <c r="T15" s="275">
        <v>0.71</v>
      </c>
      <c r="U15" s="275">
        <v>0.02</v>
      </c>
      <c r="V15" s="275">
        <v>0.12</v>
      </c>
      <c r="W15" s="276">
        <v>0.16</v>
      </c>
    </row>
    <row r="16" spans="1:37" s="89" customFormat="1" x14ac:dyDescent="0.25">
      <c r="A16" s="277" t="s">
        <v>10</v>
      </c>
      <c r="B16" s="268">
        <v>77</v>
      </c>
      <c r="C16" s="268">
        <v>494</v>
      </c>
      <c r="D16" s="268">
        <v>47</v>
      </c>
      <c r="E16" s="268">
        <v>18</v>
      </c>
      <c r="F16" s="268">
        <v>3</v>
      </c>
      <c r="G16" s="269">
        <v>0</v>
      </c>
      <c r="H16" s="72"/>
      <c r="I16" s="277" t="s">
        <v>10</v>
      </c>
      <c r="J16" s="268">
        <v>809</v>
      </c>
      <c r="K16" s="268">
        <v>119</v>
      </c>
      <c r="L16" s="268">
        <v>209</v>
      </c>
      <c r="M16" s="268">
        <v>59</v>
      </c>
      <c r="N16" s="268">
        <v>143</v>
      </c>
      <c r="O16" s="269">
        <v>0</v>
      </c>
      <c r="Q16" s="277" t="s">
        <v>10</v>
      </c>
      <c r="R16" s="268">
        <v>795</v>
      </c>
      <c r="S16" s="268">
        <v>0</v>
      </c>
      <c r="T16" s="268">
        <v>339</v>
      </c>
      <c r="U16" s="268">
        <v>12</v>
      </c>
      <c r="V16" s="268">
        <v>109</v>
      </c>
      <c r="W16" s="269">
        <v>84</v>
      </c>
    </row>
    <row r="17" spans="1:23" s="89" customFormat="1" x14ac:dyDescent="0.25">
      <c r="A17" s="277"/>
      <c r="B17" s="275">
        <v>0.57999999999999996</v>
      </c>
      <c r="C17" s="275">
        <v>0.88</v>
      </c>
      <c r="D17" s="275">
        <v>0.08</v>
      </c>
      <c r="E17" s="275">
        <v>0.03</v>
      </c>
      <c r="F17" s="275">
        <v>0.01</v>
      </c>
      <c r="G17" s="276">
        <v>0</v>
      </c>
      <c r="H17" s="248"/>
      <c r="I17" s="277"/>
      <c r="J17" s="275">
        <v>0.6</v>
      </c>
      <c r="K17" s="275">
        <v>0.22</v>
      </c>
      <c r="L17" s="275">
        <v>0.39</v>
      </c>
      <c r="M17" s="275">
        <v>0.11</v>
      </c>
      <c r="N17" s="275">
        <v>0.27</v>
      </c>
      <c r="O17" s="276">
        <v>0</v>
      </c>
      <c r="Q17" s="277"/>
      <c r="R17" s="275">
        <v>0.59</v>
      </c>
      <c r="S17" s="275">
        <v>0</v>
      </c>
      <c r="T17" s="275">
        <v>0.62</v>
      </c>
      <c r="U17" s="275">
        <v>0.02</v>
      </c>
      <c r="V17" s="275">
        <v>0.2</v>
      </c>
      <c r="W17" s="276">
        <v>0.15</v>
      </c>
    </row>
    <row r="18" spans="1:23" s="89" customFormat="1" x14ac:dyDescent="0.25">
      <c r="A18" s="278" t="s">
        <v>11</v>
      </c>
      <c r="B18" s="210">
        <v>5546</v>
      </c>
      <c r="C18" s="210">
        <v>3163</v>
      </c>
      <c r="D18" s="210">
        <v>287</v>
      </c>
      <c r="E18" s="210">
        <v>161</v>
      </c>
      <c r="F18" s="210">
        <v>4</v>
      </c>
      <c r="G18" s="279">
        <v>1</v>
      </c>
      <c r="H18" s="72"/>
      <c r="I18" s="278" t="s">
        <v>11</v>
      </c>
      <c r="J18" s="210">
        <v>5695</v>
      </c>
      <c r="K18" s="210">
        <v>924</v>
      </c>
      <c r="L18" s="210">
        <v>1299</v>
      </c>
      <c r="M18" s="210">
        <v>377</v>
      </c>
      <c r="N18" s="210">
        <v>859</v>
      </c>
      <c r="O18" s="279">
        <v>8</v>
      </c>
      <c r="Q18" s="278" t="s">
        <v>11</v>
      </c>
      <c r="R18" s="210">
        <v>5580</v>
      </c>
      <c r="S18" s="210">
        <v>7</v>
      </c>
      <c r="T18" s="210">
        <v>2486</v>
      </c>
      <c r="U18" s="210">
        <v>59</v>
      </c>
      <c r="V18" s="210">
        <v>462</v>
      </c>
      <c r="W18" s="279">
        <v>568</v>
      </c>
    </row>
    <row r="19" spans="1:23" s="89" customFormat="1" ht="15.75" thickBot="1" x14ac:dyDescent="0.3">
      <c r="A19" s="280"/>
      <c r="B19" s="281">
        <v>0.61</v>
      </c>
      <c r="C19" s="281">
        <v>0.87</v>
      </c>
      <c r="D19" s="281">
        <v>0.08</v>
      </c>
      <c r="E19" s="281">
        <v>0.04</v>
      </c>
      <c r="F19" s="281">
        <v>0</v>
      </c>
      <c r="G19" s="282">
        <v>0</v>
      </c>
      <c r="H19" s="246"/>
      <c r="I19" s="280"/>
      <c r="J19" s="281">
        <v>0.62</v>
      </c>
      <c r="K19" s="281">
        <v>0.27</v>
      </c>
      <c r="L19" s="281">
        <v>0.37</v>
      </c>
      <c r="M19" s="281">
        <v>0.11</v>
      </c>
      <c r="N19" s="281">
        <v>0.25</v>
      </c>
      <c r="O19" s="282">
        <v>2.1756329113924049E-3</v>
      </c>
      <c r="Q19" s="280"/>
      <c r="R19" s="281">
        <v>0.61</v>
      </c>
      <c r="S19" s="281">
        <v>0</v>
      </c>
      <c r="T19" s="281">
        <v>0.69</v>
      </c>
      <c r="U19" s="281">
        <v>0.02</v>
      </c>
      <c r="V19" s="281">
        <v>0.13</v>
      </c>
      <c r="W19" s="282">
        <v>0.16</v>
      </c>
    </row>
    <row r="20" spans="1:23" s="3" customFormat="1" x14ac:dyDescent="0.25">
      <c r="A20" s="57"/>
      <c r="B20" s="240"/>
      <c r="C20" s="240"/>
      <c r="D20" s="240"/>
      <c r="E20" s="240"/>
      <c r="F20" s="240"/>
      <c r="G20" s="241"/>
      <c r="H20" s="57"/>
      <c r="I20" s="240"/>
      <c r="J20" s="240"/>
      <c r="K20" s="240"/>
      <c r="L20" s="240"/>
      <c r="M20" s="240"/>
      <c r="O20" s="57"/>
      <c r="P20" s="240"/>
      <c r="Q20" s="240"/>
      <c r="R20" s="240"/>
      <c r="S20" s="240"/>
      <c r="T20" s="240"/>
    </row>
    <row r="21" spans="1:23" s="355" customFormat="1" ht="16.5" thickBot="1" x14ac:dyDescent="0.3">
      <c r="A21" s="916" t="s">
        <v>260</v>
      </c>
      <c r="B21" s="916"/>
      <c r="C21" s="916"/>
      <c r="D21" s="916"/>
      <c r="E21" s="916"/>
      <c r="F21" s="916"/>
      <c r="G21" s="352"/>
      <c r="H21" s="353"/>
      <c r="I21" s="354"/>
      <c r="J21" s="354"/>
      <c r="K21" s="354"/>
      <c r="L21" s="354"/>
      <c r="M21" s="354"/>
      <c r="O21" s="353"/>
      <c r="P21" s="354"/>
      <c r="Q21" s="354"/>
      <c r="R21" s="354"/>
      <c r="S21" s="354"/>
      <c r="T21" s="354"/>
    </row>
    <row r="22" spans="1:23" s="260" customFormat="1" x14ac:dyDescent="0.25">
      <c r="A22" s="273"/>
      <c r="B22" s="288" t="s">
        <v>544</v>
      </c>
      <c r="C22" s="262" t="s">
        <v>155</v>
      </c>
      <c r="D22" s="262" t="s">
        <v>156</v>
      </c>
      <c r="E22" s="262" t="s">
        <v>157</v>
      </c>
      <c r="F22" s="262" t="s">
        <v>158</v>
      </c>
      <c r="G22" s="263" t="s">
        <v>159</v>
      </c>
      <c r="H22" s="257"/>
      <c r="I22" s="258"/>
      <c r="J22" s="259"/>
      <c r="K22" s="259"/>
      <c r="L22" s="259"/>
      <c r="M22" s="259"/>
      <c r="N22" s="259"/>
      <c r="P22" s="258"/>
      <c r="Q22" s="259"/>
      <c r="R22" s="259"/>
      <c r="S22" s="259"/>
      <c r="T22" s="259"/>
      <c r="U22" s="259"/>
    </row>
    <row r="23" spans="1:23" s="211" customFormat="1" x14ac:dyDescent="0.25">
      <c r="A23" s="274" t="s">
        <v>3</v>
      </c>
      <c r="B23" s="265">
        <v>4763</v>
      </c>
      <c r="C23" s="265">
        <v>2347</v>
      </c>
      <c r="D23" s="265">
        <v>243</v>
      </c>
      <c r="E23" s="265">
        <v>40</v>
      </c>
      <c r="F23" s="265">
        <v>15</v>
      </c>
      <c r="G23" s="266">
        <v>415</v>
      </c>
      <c r="H23" s="249"/>
      <c r="I23" s="250"/>
      <c r="J23" s="251"/>
      <c r="K23" s="251"/>
      <c r="L23" s="251"/>
      <c r="M23" s="251"/>
      <c r="N23" s="251"/>
      <c r="P23" s="250"/>
      <c r="Q23" s="251"/>
      <c r="R23" s="251"/>
      <c r="S23" s="251"/>
      <c r="T23" s="251"/>
      <c r="U23" s="251"/>
    </row>
    <row r="24" spans="1:23" s="211" customFormat="1" x14ac:dyDescent="0.25">
      <c r="A24" s="274"/>
      <c r="B24" s="275">
        <v>0.61</v>
      </c>
      <c r="C24" s="275">
        <v>0.77</v>
      </c>
      <c r="D24" s="275">
        <v>0.08</v>
      </c>
      <c r="E24" s="275">
        <v>0.01</v>
      </c>
      <c r="F24" s="275">
        <v>0</v>
      </c>
      <c r="G24" s="276">
        <v>0.14000000000000001</v>
      </c>
      <c r="H24" s="249"/>
      <c r="I24" s="250"/>
      <c r="J24" s="251"/>
      <c r="K24" s="251"/>
      <c r="L24" s="251"/>
      <c r="M24" s="251"/>
      <c r="N24" s="251"/>
      <c r="P24" s="250"/>
      <c r="Q24" s="251"/>
      <c r="R24" s="251"/>
      <c r="S24" s="251"/>
      <c r="T24" s="251"/>
      <c r="U24" s="251"/>
    </row>
    <row r="25" spans="1:23" s="211" customFormat="1" x14ac:dyDescent="0.25">
      <c r="A25" s="277" t="s">
        <v>10</v>
      </c>
      <c r="B25" s="268">
        <v>767</v>
      </c>
      <c r="C25" s="268">
        <v>525</v>
      </c>
      <c r="D25" s="268">
        <v>29</v>
      </c>
      <c r="E25" s="268">
        <v>11</v>
      </c>
      <c r="F25" s="268">
        <v>0</v>
      </c>
      <c r="G25" s="269">
        <v>7</v>
      </c>
      <c r="H25" s="249"/>
      <c r="I25" s="250"/>
      <c r="J25" s="251"/>
      <c r="K25" s="251"/>
      <c r="L25" s="251"/>
      <c r="M25" s="251"/>
      <c r="N25" s="251"/>
      <c r="P25" s="250"/>
      <c r="Q25" s="251"/>
      <c r="R25" s="251"/>
      <c r="S25" s="251"/>
      <c r="T25" s="251"/>
      <c r="U25" s="251"/>
    </row>
    <row r="26" spans="1:23" s="211" customFormat="1" x14ac:dyDescent="0.25">
      <c r="A26" s="277"/>
      <c r="B26" s="275">
        <v>0.56999999999999995</v>
      </c>
      <c r="C26" s="275">
        <v>0.92</v>
      </c>
      <c r="D26" s="275">
        <v>0.05</v>
      </c>
      <c r="E26" s="275">
        <v>0.02</v>
      </c>
      <c r="F26" s="275">
        <v>0</v>
      </c>
      <c r="G26" s="276">
        <v>0.01</v>
      </c>
      <c r="H26" s="249"/>
      <c r="I26" s="250"/>
      <c r="J26" s="251"/>
      <c r="K26" s="251"/>
      <c r="L26" s="251"/>
      <c r="M26" s="251"/>
      <c r="N26" s="251"/>
      <c r="P26" s="250"/>
      <c r="Q26" s="251"/>
      <c r="R26" s="251"/>
      <c r="S26" s="251"/>
      <c r="T26" s="251"/>
      <c r="U26" s="251"/>
    </row>
    <row r="27" spans="1:23" s="211" customFormat="1" x14ac:dyDescent="0.25">
      <c r="A27" s="278" t="s">
        <v>11</v>
      </c>
      <c r="B27" s="210">
        <v>5530</v>
      </c>
      <c r="C27" s="210">
        <v>2872</v>
      </c>
      <c r="D27" s="210">
        <v>272</v>
      </c>
      <c r="E27" s="210">
        <v>51</v>
      </c>
      <c r="F27" s="210">
        <v>15</v>
      </c>
      <c r="G27" s="279">
        <v>422</v>
      </c>
      <c r="H27" s="249"/>
      <c r="I27" s="250"/>
      <c r="J27" s="251"/>
      <c r="K27" s="251"/>
      <c r="L27" s="251"/>
      <c r="M27" s="251"/>
      <c r="N27" s="251"/>
      <c r="P27" s="250"/>
      <c r="Q27" s="251"/>
      <c r="R27" s="251"/>
      <c r="S27" s="251"/>
      <c r="T27" s="251"/>
      <c r="U27" s="251"/>
    </row>
    <row r="28" spans="1:23" s="211" customFormat="1" ht="15.75" thickBot="1" x14ac:dyDescent="0.3">
      <c r="A28" s="280"/>
      <c r="B28" s="281">
        <v>0.6</v>
      </c>
      <c r="C28" s="281">
        <v>0.79</v>
      </c>
      <c r="D28" s="281">
        <v>7.0000000000000007E-2</v>
      </c>
      <c r="E28" s="281">
        <v>0.01</v>
      </c>
      <c r="F28" s="281">
        <v>0</v>
      </c>
      <c r="G28" s="282">
        <v>0.12</v>
      </c>
    </row>
    <row r="29" spans="1:23" s="3" customFormat="1" x14ac:dyDescent="0.25"/>
    <row r="30" spans="1:23" s="319" customFormat="1" ht="16.5" thickBot="1" x14ac:dyDescent="0.3">
      <c r="A30" s="876" t="s">
        <v>452</v>
      </c>
      <c r="B30" s="876"/>
      <c r="C30" s="876"/>
      <c r="D30" s="876"/>
      <c r="E30" s="876"/>
      <c r="F30" s="876"/>
      <c r="G30" s="876"/>
      <c r="H30" s="876"/>
      <c r="I30" s="876"/>
      <c r="J30" s="876"/>
      <c r="K30" s="876"/>
      <c r="L30" s="876"/>
      <c r="M30" s="349"/>
      <c r="N30" s="349"/>
    </row>
    <row r="31" spans="1:23" x14ac:dyDescent="0.25">
      <c r="A31" s="261"/>
      <c r="B31" s="288" t="s">
        <v>544</v>
      </c>
      <c r="C31" s="262" t="s">
        <v>162</v>
      </c>
      <c r="D31" s="262" t="s">
        <v>163</v>
      </c>
      <c r="E31" s="262" t="s">
        <v>164</v>
      </c>
      <c r="F31" s="262" t="s">
        <v>165</v>
      </c>
      <c r="G31" s="262" t="s">
        <v>166</v>
      </c>
      <c r="H31" s="262" t="s">
        <v>167</v>
      </c>
      <c r="I31" s="262" t="s">
        <v>168</v>
      </c>
      <c r="J31" s="262" t="s">
        <v>169</v>
      </c>
      <c r="K31" s="262" t="s">
        <v>170</v>
      </c>
      <c r="L31" s="262" t="s">
        <v>171</v>
      </c>
      <c r="M31" s="263" t="s">
        <v>172</v>
      </c>
    </row>
    <row r="32" spans="1:23" x14ac:dyDescent="0.25">
      <c r="A32" s="264" t="s">
        <v>3</v>
      </c>
      <c r="B32" s="622">
        <v>4770</v>
      </c>
      <c r="C32" s="265">
        <v>0</v>
      </c>
      <c r="D32" s="265">
        <v>11</v>
      </c>
      <c r="E32" s="265">
        <v>71</v>
      </c>
      <c r="F32" s="265">
        <v>218</v>
      </c>
      <c r="G32" s="265">
        <v>441</v>
      </c>
      <c r="H32" s="265">
        <v>708</v>
      </c>
      <c r="I32" s="265">
        <v>744</v>
      </c>
      <c r="J32" s="265">
        <v>600</v>
      </c>
      <c r="K32" s="265">
        <v>225</v>
      </c>
      <c r="L32" s="265">
        <v>35</v>
      </c>
      <c r="M32" s="266">
        <v>0</v>
      </c>
    </row>
    <row r="33" spans="1:13" x14ac:dyDescent="0.25">
      <c r="A33" s="267" t="s">
        <v>10</v>
      </c>
      <c r="B33" s="488">
        <v>767</v>
      </c>
      <c r="C33" s="268">
        <v>0</v>
      </c>
      <c r="D33" s="268">
        <v>2</v>
      </c>
      <c r="E33" s="268">
        <v>11</v>
      </c>
      <c r="F33" s="268">
        <v>19</v>
      </c>
      <c r="G33" s="268">
        <v>34</v>
      </c>
      <c r="H33" s="268">
        <v>84</v>
      </c>
      <c r="I33" s="268">
        <v>165</v>
      </c>
      <c r="J33" s="268">
        <v>201</v>
      </c>
      <c r="K33" s="268">
        <v>51</v>
      </c>
      <c r="L33" s="268">
        <v>5</v>
      </c>
      <c r="M33" s="269">
        <v>0</v>
      </c>
    </row>
    <row r="34" spans="1:13" ht="15.75" thickBot="1" x14ac:dyDescent="0.3">
      <c r="A34" s="270" t="s">
        <v>11</v>
      </c>
      <c r="B34" s="200">
        <f>SUM(B32:B33)</f>
        <v>5537</v>
      </c>
      <c r="C34" s="200">
        <f t="shared" ref="C34:M34" si="0">SUM(C32:C33)</f>
        <v>0</v>
      </c>
      <c r="D34" s="200">
        <f t="shared" si="0"/>
        <v>13</v>
      </c>
      <c r="E34" s="200">
        <f t="shared" si="0"/>
        <v>82</v>
      </c>
      <c r="F34" s="200">
        <f t="shared" si="0"/>
        <v>237</v>
      </c>
      <c r="G34" s="200">
        <f t="shared" si="0"/>
        <v>475</v>
      </c>
      <c r="H34" s="200">
        <f t="shared" si="0"/>
        <v>792</v>
      </c>
      <c r="I34" s="200">
        <f t="shared" si="0"/>
        <v>909</v>
      </c>
      <c r="J34" s="200">
        <f t="shared" si="0"/>
        <v>801</v>
      </c>
      <c r="K34" s="200">
        <f t="shared" si="0"/>
        <v>276</v>
      </c>
      <c r="L34" s="200">
        <f t="shared" si="0"/>
        <v>40</v>
      </c>
      <c r="M34" s="209">
        <f t="shared" si="0"/>
        <v>0</v>
      </c>
    </row>
    <row r="35" spans="1:13" x14ac:dyDescent="0.25">
      <c r="A35" s="42" t="s">
        <v>577</v>
      </c>
      <c r="B35" s="42"/>
      <c r="C35" s="42"/>
      <c r="D35" s="42"/>
      <c r="E35" s="42"/>
    </row>
  </sheetData>
  <mergeCells count="12">
    <mergeCell ref="A1:T1"/>
    <mergeCell ref="A21:F21"/>
    <mergeCell ref="H12:M12"/>
    <mergeCell ref="O12:T12"/>
    <mergeCell ref="A30:L30"/>
    <mergeCell ref="A12:F12"/>
    <mergeCell ref="P5:P6"/>
    <mergeCell ref="P7:P8"/>
    <mergeCell ref="P9:P10"/>
    <mergeCell ref="A3:F3"/>
    <mergeCell ref="H3:M3"/>
    <mergeCell ref="O3:T3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62"/>
  <sheetViews>
    <sheetView workbookViewId="0">
      <selection activeCell="G8" sqref="G8"/>
    </sheetView>
  </sheetViews>
  <sheetFormatPr defaultRowHeight="15" x14ac:dyDescent="0.25"/>
  <cols>
    <col min="1" max="1" width="30.140625" bestFit="1" customWidth="1"/>
    <col min="2" max="6" width="7.7109375" customWidth="1"/>
    <col min="7" max="8" width="7.7109375" style="75" customWidth="1"/>
    <col min="9" max="9" width="8.42578125" customWidth="1"/>
    <col min="10" max="10" width="12.42578125" bestFit="1" customWidth="1"/>
    <col min="11" max="15" width="19" style="343" customWidth="1"/>
    <col min="16" max="20" width="9.140625" customWidth="1"/>
  </cols>
  <sheetData>
    <row r="1" spans="1:18" ht="18" customHeight="1" x14ac:dyDescent="0.35">
      <c r="A1" s="875" t="s">
        <v>507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  <c r="O1" s="875"/>
      <c r="P1" s="104"/>
      <c r="Q1" s="104"/>
      <c r="R1" s="104"/>
    </row>
    <row r="2" spans="1:18" ht="15" customHeight="1" thickBot="1" x14ac:dyDescent="0.35">
      <c r="A2" s="919" t="s">
        <v>520</v>
      </c>
      <c r="B2" s="919"/>
      <c r="C2" s="919"/>
      <c r="D2" s="919"/>
      <c r="E2" s="919"/>
      <c r="F2" s="919"/>
      <c r="G2" s="919"/>
      <c r="H2" s="639"/>
      <c r="I2" s="286" t="s">
        <v>455</v>
      </c>
      <c r="J2" s="876" t="s">
        <v>523</v>
      </c>
      <c r="K2" s="876"/>
      <c r="L2" s="876"/>
      <c r="M2" s="876"/>
      <c r="N2" s="876"/>
      <c r="O2" s="876"/>
    </row>
    <row r="3" spans="1:18" x14ac:dyDescent="0.25">
      <c r="A3" s="320"/>
      <c r="B3" s="321" t="s">
        <v>118</v>
      </c>
      <c r="C3" s="321" t="s">
        <v>119</v>
      </c>
      <c r="D3" s="321" t="s">
        <v>120</v>
      </c>
      <c r="E3" s="321" t="s">
        <v>462</v>
      </c>
      <c r="F3" s="321">
        <v>2015</v>
      </c>
      <c r="G3" s="638">
        <v>2016</v>
      </c>
      <c r="H3" s="638">
        <v>2017</v>
      </c>
      <c r="J3" s="346"/>
      <c r="K3" s="321"/>
      <c r="L3" s="321" t="s">
        <v>278</v>
      </c>
      <c r="M3" s="321" t="s">
        <v>279</v>
      </c>
      <c r="N3" s="321" t="s">
        <v>105</v>
      </c>
      <c r="O3" s="322" t="s">
        <v>11</v>
      </c>
    </row>
    <row r="4" spans="1:18" ht="15" customHeight="1" x14ac:dyDescent="0.25">
      <c r="A4" s="295" t="s">
        <v>431</v>
      </c>
      <c r="B4" s="85">
        <v>2096</v>
      </c>
      <c r="C4" s="85">
        <v>3607</v>
      </c>
      <c r="D4" s="85">
        <v>3806</v>
      </c>
      <c r="E4" s="85">
        <v>3220</v>
      </c>
      <c r="F4" s="85">
        <v>2658</v>
      </c>
      <c r="G4" s="323">
        <v>3084</v>
      </c>
      <c r="H4" s="323">
        <v>2557</v>
      </c>
      <c r="J4" s="926" t="s">
        <v>40</v>
      </c>
      <c r="K4" s="108" t="s">
        <v>280</v>
      </c>
      <c r="L4" s="108">
        <v>232</v>
      </c>
      <c r="M4" s="108">
        <v>44</v>
      </c>
      <c r="N4" s="108">
        <v>3</v>
      </c>
      <c r="O4" s="338">
        <f>SUM(L4:N4)</f>
        <v>279</v>
      </c>
    </row>
    <row r="5" spans="1:18" x14ac:dyDescent="0.25">
      <c r="A5" s="296" t="s">
        <v>432</v>
      </c>
      <c r="B5" s="24">
        <v>6413</v>
      </c>
      <c r="C5" s="24">
        <v>5584</v>
      </c>
      <c r="D5" s="24">
        <v>5140</v>
      </c>
      <c r="E5" s="24">
        <v>5020</v>
      </c>
      <c r="F5" s="24">
        <v>5278</v>
      </c>
      <c r="G5" s="208">
        <v>5229</v>
      </c>
      <c r="H5" s="208">
        <v>4793</v>
      </c>
      <c r="J5" s="926"/>
      <c r="K5" s="640" t="s">
        <v>21</v>
      </c>
      <c r="L5" s="640">
        <v>124</v>
      </c>
      <c r="M5" s="640">
        <v>27</v>
      </c>
      <c r="N5" s="640">
        <v>9</v>
      </c>
      <c r="O5" s="641">
        <f t="shared" ref="O5:O23" si="0">SUM(L5:N5)</f>
        <v>160</v>
      </c>
    </row>
    <row r="6" spans="1:18" x14ac:dyDescent="0.25">
      <c r="A6" s="295" t="s">
        <v>429</v>
      </c>
      <c r="B6" s="85">
        <v>225</v>
      </c>
      <c r="C6" s="85">
        <v>182</v>
      </c>
      <c r="D6" s="85">
        <v>163</v>
      </c>
      <c r="E6" s="85">
        <v>162</v>
      </c>
      <c r="F6" s="85">
        <v>146</v>
      </c>
      <c r="G6" s="323">
        <v>170</v>
      </c>
      <c r="H6" s="323">
        <v>146</v>
      </c>
      <c r="J6" s="926"/>
      <c r="K6" s="108" t="s">
        <v>281</v>
      </c>
      <c r="L6" s="108">
        <v>123</v>
      </c>
      <c r="M6" s="108">
        <v>20</v>
      </c>
      <c r="N6" s="108">
        <v>1</v>
      </c>
      <c r="O6" s="338">
        <f t="shared" si="0"/>
        <v>144</v>
      </c>
    </row>
    <row r="7" spans="1:18" ht="15.75" thickBot="1" x14ac:dyDescent="0.3">
      <c r="A7" s="324" t="s">
        <v>279</v>
      </c>
      <c r="B7" s="325">
        <v>1427</v>
      </c>
      <c r="C7" s="325">
        <v>1284</v>
      </c>
      <c r="D7" s="325">
        <v>1397</v>
      </c>
      <c r="E7" s="325">
        <v>1510</v>
      </c>
      <c r="F7" s="325">
        <v>1579</v>
      </c>
      <c r="G7" s="326">
        <v>1361</v>
      </c>
      <c r="H7" s="326">
        <v>1191</v>
      </c>
      <c r="J7" s="926"/>
      <c r="K7" s="640" t="s">
        <v>282</v>
      </c>
      <c r="L7" s="640">
        <v>163</v>
      </c>
      <c r="M7" s="640">
        <v>30</v>
      </c>
      <c r="N7" s="640">
        <v>4</v>
      </c>
      <c r="O7" s="641">
        <f t="shared" si="0"/>
        <v>197</v>
      </c>
    </row>
    <row r="8" spans="1:18" ht="16.5" thickTop="1" thickBot="1" x14ac:dyDescent="0.3">
      <c r="A8" s="327" t="s">
        <v>506</v>
      </c>
      <c r="B8" s="271">
        <v>10161</v>
      </c>
      <c r="C8" s="271">
        <v>10657</v>
      </c>
      <c r="D8" s="271">
        <v>10506</v>
      </c>
      <c r="E8" s="271">
        <v>9912</v>
      </c>
      <c r="F8" s="271">
        <v>9661</v>
      </c>
      <c r="G8" s="272">
        <v>9844</v>
      </c>
      <c r="H8" s="272">
        <f t="shared" ref="H8" si="1">SUM(H4:H7)</f>
        <v>8687</v>
      </c>
      <c r="J8" s="926"/>
      <c r="K8" s="108" t="s">
        <v>23</v>
      </c>
      <c r="L8" s="108">
        <v>141</v>
      </c>
      <c r="M8" s="108">
        <v>15</v>
      </c>
      <c r="N8" s="108">
        <v>1</v>
      </c>
      <c r="O8" s="338">
        <f t="shared" si="0"/>
        <v>157</v>
      </c>
    </row>
    <row r="9" spans="1:18" x14ac:dyDescent="0.25">
      <c r="A9" s="56"/>
      <c r="B9" s="58"/>
      <c r="C9" s="57"/>
      <c r="D9" s="57"/>
      <c r="E9" s="57"/>
      <c r="F9" s="57"/>
      <c r="G9" s="57"/>
      <c r="H9" s="57"/>
      <c r="J9" s="926"/>
      <c r="K9" s="640" t="s">
        <v>22</v>
      </c>
      <c r="L9" s="640">
        <v>74</v>
      </c>
      <c r="M9" s="640">
        <v>24</v>
      </c>
      <c r="N9" s="640">
        <v>2</v>
      </c>
      <c r="O9" s="641">
        <f t="shared" si="0"/>
        <v>100</v>
      </c>
    </row>
    <row r="10" spans="1:18" x14ac:dyDescent="0.25">
      <c r="A10" s="3"/>
      <c r="B10" s="3"/>
      <c r="C10" s="3"/>
      <c r="D10" s="3"/>
      <c r="E10" s="3"/>
      <c r="F10" s="3"/>
      <c r="G10" s="3"/>
      <c r="H10" s="3"/>
      <c r="J10" s="926"/>
      <c r="K10" s="108" t="s">
        <v>300</v>
      </c>
      <c r="L10" s="108">
        <v>110</v>
      </c>
      <c r="M10" s="108">
        <v>29</v>
      </c>
      <c r="N10" s="108">
        <v>1</v>
      </c>
      <c r="O10" s="338">
        <f t="shared" si="0"/>
        <v>140</v>
      </c>
    </row>
    <row r="11" spans="1:18" x14ac:dyDescent="0.25">
      <c r="J11" s="926"/>
      <c r="K11" s="92" t="s">
        <v>301</v>
      </c>
      <c r="L11" s="92">
        <v>348</v>
      </c>
      <c r="M11" s="92">
        <v>45</v>
      </c>
      <c r="N11" s="92">
        <v>17</v>
      </c>
      <c r="O11" s="641">
        <f t="shared" si="0"/>
        <v>410</v>
      </c>
    </row>
    <row r="12" spans="1:18" ht="16.5" thickBot="1" x14ac:dyDescent="0.3">
      <c r="A12" s="876" t="s">
        <v>521</v>
      </c>
      <c r="B12" s="876"/>
      <c r="C12" s="876"/>
      <c r="D12" s="876"/>
      <c r="J12" s="926"/>
      <c r="K12" s="108" t="s">
        <v>26</v>
      </c>
      <c r="L12" s="108">
        <v>245</v>
      </c>
      <c r="M12" s="108">
        <v>16</v>
      </c>
      <c r="N12" s="108">
        <v>4</v>
      </c>
      <c r="O12" s="338">
        <f t="shared" si="0"/>
        <v>265</v>
      </c>
    </row>
    <row r="13" spans="1:18" x14ac:dyDescent="0.25">
      <c r="A13" s="314" t="s">
        <v>274</v>
      </c>
      <c r="B13" s="330" t="s">
        <v>3</v>
      </c>
      <c r="C13" s="329" t="s">
        <v>10</v>
      </c>
      <c r="D13" s="331" t="s">
        <v>503</v>
      </c>
      <c r="J13" s="926"/>
      <c r="K13" s="92" t="s">
        <v>283</v>
      </c>
      <c r="L13" s="92">
        <v>274</v>
      </c>
      <c r="M13" s="92">
        <v>88</v>
      </c>
      <c r="N13" s="92">
        <v>15</v>
      </c>
      <c r="O13" s="641">
        <f t="shared" si="0"/>
        <v>377</v>
      </c>
    </row>
    <row r="14" spans="1:18" x14ac:dyDescent="0.25">
      <c r="A14" s="295" t="s">
        <v>264</v>
      </c>
      <c r="B14" s="85">
        <v>2139</v>
      </c>
      <c r="C14" s="85">
        <v>418</v>
      </c>
      <c r="D14" s="206">
        <f>SUM(B14:C14)</f>
        <v>2557</v>
      </c>
      <c r="J14" s="926"/>
      <c r="K14" s="108" t="s">
        <v>284</v>
      </c>
      <c r="L14" s="108">
        <v>448</v>
      </c>
      <c r="M14" s="108">
        <v>94</v>
      </c>
      <c r="N14" s="108">
        <v>7</v>
      </c>
      <c r="O14" s="338">
        <f t="shared" si="0"/>
        <v>549</v>
      </c>
    </row>
    <row r="15" spans="1:18" x14ac:dyDescent="0.25">
      <c r="A15" s="296" t="s">
        <v>265</v>
      </c>
      <c r="B15" s="24">
        <v>2226</v>
      </c>
      <c r="C15" s="24">
        <v>260</v>
      </c>
      <c r="D15" s="208">
        <f t="shared" ref="D15:D26" si="2">SUM(B15:C15)</f>
        <v>2486</v>
      </c>
      <c r="J15" s="926"/>
      <c r="K15" s="92" t="s">
        <v>285</v>
      </c>
      <c r="L15" s="92">
        <v>312</v>
      </c>
      <c r="M15" s="92">
        <v>60</v>
      </c>
      <c r="N15" s="92">
        <v>3</v>
      </c>
      <c r="O15" s="641">
        <f t="shared" si="0"/>
        <v>375</v>
      </c>
    </row>
    <row r="16" spans="1:18" x14ac:dyDescent="0.25">
      <c r="A16" s="295" t="s">
        <v>266</v>
      </c>
      <c r="B16" s="85">
        <v>1177</v>
      </c>
      <c r="C16" s="85">
        <v>159</v>
      </c>
      <c r="D16" s="206">
        <f t="shared" si="2"/>
        <v>1336</v>
      </c>
      <c r="J16" s="926"/>
      <c r="K16" s="108" t="s">
        <v>28</v>
      </c>
      <c r="L16" s="108">
        <v>364</v>
      </c>
      <c r="M16" s="108">
        <v>52</v>
      </c>
      <c r="N16" s="108">
        <v>8</v>
      </c>
      <c r="O16" s="338">
        <f t="shared" si="0"/>
        <v>424</v>
      </c>
    </row>
    <row r="17" spans="1:15" x14ac:dyDescent="0.25">
      <c r="A17" s="296" t="s">
        <v>267</v>
      </c>
      <c r="B17" s="24">
        <v>784</v>
      </c>
      <c r="C17" s="24">
        <v>187</v>
      </c>
      <c r="D17" s="208">
        <f t="shared" si="2"/>
        <v>971</v>
      </c>
      <c r="J17" s="926"/>
      <c r="K17" s="92" t="s">
        <v>30</v>
      </c>
      <c r="L17" s="92">
        <v>138</v>
      </c>
      <c r="M17" s="92">
        <v>29</v>
      </c>
      <c r="N17" s="92">
        <v>3</v>
      </c>
      <c r="O17" s="641">
        <f t="shared" si="0"/>
        <v>170</v>
      </c>
    </row>
    <row r="18" spans="1:15" x14ac:dyDescent="0.25">
      <c r="A18" s="295" t="s">
        <v>268</v>
      </c>
      <c r="B18" s="85">
        <v>873</v>
      </c>
      <c r="C18" s="85">
        <v>131</v>
      </c>
      <c r="D18" s="206">
        <f t="shared" si="2"/>
        <v>1004</v>
      </c>
      <c r="J18" s="926"/>
      <c r="K18" s="108" t="s">
        <v>29</v>
      </c>
      <c r="L18" s="108">
        <v>313</v>
      </c>
      <c r="M18" s="108">
        <v>34</v>
      </c>
      <c r="N18" s="108">
        <v>5</v>
      </c>
      <c r="O18" s="338">
        <f t="shared" si="0"/>
        <v>352</v>
      </c>
    </row>
    <row r="19" spans="1:15" x14ac:dyDescent="0.25">
      <c r="A19" s="296" t="s">
        <v>269</v>
      </c>
      <c r="B19" s="24">
        <v>6</v>
      </c>
      <c r="C19" s="24">
        <v>0</v>
      </c>
      <c r="D19" s="208">
        <f t="shared" si="2"/>
        <v>6</v>
      </c>
      <c r="J19" s="926"/>
      <c r="K19" s="92" t="s">
        <v>31</v>
      </c>
      <c r="L19" s="92">
        <v>108</v>
      </c>
      <c r="M19" s="92">
        <v>8</v>
      </c>
      <c r="N19" s="92">
        <v>1</v>
      </c>
      <c r="O19" s="641">
        <f t="shared" si="0"/>
        <v>117</v>
      </c>
    </row>
    <row r="20" spans="1:15" x14ac:dyDescent="0.25">
      <c r="A20" s="295" t="s">
        <v>270</v>
      </c>
      <c r="B20" s="85">
        <v>119</v>
      </c>
      <c r="C20" s="85">
        <v>17</v>
      </c>
      <c r="D20" s="206">
        <f t="shared" si="2"/>
        <v>136</v>
      </c>
      <c r="J20" s="926"/>
      <c r="K20" s="108" t="s">
        <v>32</v>
      </c>
      <c r="L20" s="108">
        <v>58</v>
      </c>
      <c r="M20" s="108">
        <v>26</v>
      </c>
      <c r="N20" s="108">
        <v>2</v>
      </c>
      <c r="O20" s="338">
        <f t="shared" si="0"/>
        <v>86</v>
      </c>
    </row>
    <row r="21" spans="1:15" x14ac:dyDescent="0.25">
      <c r="A21" s="296" t="s">
        <v>271</v>
      </c>
      <c r="B21" s="24">
        <v>37</v>
      </c>
      <c r="C21" s="24">
        <v>8</v>
      </c>
      <c r="D21" s="208">
        <f t="shared" si="2"/>
        <v>45</v>
      </c>
      <c r="J21" s="926"/>
      <c r="K21" s="92" t="s">
        <v>286</v>
      </c>
      <c r="L21" s="92">
        <v>137</v>
      </c>
      <c r="M21" s="92">
        <v>17</v>
      </c>
      <c r="N21" s="92">
        <v>2</v>
      </c>
      <c r="O21" s="641">
        <f t="shared" si="0"/>
        <v>156</v>
      </c>
    </row>
    <row r="22" spans="1:15" x14ac:dyDescent="0.25">
      <c r="A22" s="295" t="s">
        <v>176</v>
      </c>
      <c r="B22" s="85">
        <v>48</v>
      </c>
      <c r="C22" s="85">
        <v>8</v>
      </c>
      <c r="D22" s="206">
        <f t="shared" si="2"/>
        <v>56</v>
      </c>
      <c r="J22" s="926"/>
      <c r="K22" s="108" t="s">
        <v>33</v>
      </c>
      <c r="L22" s="108">
        <v>634</v>
      </c>
      <c r="M22" s="108">
        <v>90</v>
      </c>
      <c r="N22" s="108">
        <v>13</v>
      </c>
      <c r="O22" s="338">
        <f t="shared" si="0"/>
        <v>737</v>
      </c>
    </row>
    <row r="23" spans="1:15" x14ac:dyDescent="0.25">
      <c r="A23" s="296" t="s">
        <v>177</v>
      </c>
      <c r="B23" s="24">
        <v>30</v>
      </c>
      <c r="C23" s="24">
        <v>3</v>
      </c>
      <c r="D23" s="208">
        <f t="shared" si="2"/>
        <v>33</v>
      </c>
      <c r="J23" s="926"/>
      <c r="K23" s="92" t="s">
        <v>34</v>
      </c>
      <c r="L23" s="92">
        <v>219</v>
      </c>
      <c r="M23" s="92">
        <v>39</v>
      </c>
      <c r="N23" s="92">
        <v>2</v>
      </c>
      <c r="O23" s="311">
        <f t="shared" si="0"/>
        <v>260</v>
      </c>
    </row>
    <row r="24" spans="1:15" ht="15.75" thickBot="1" x14ac:dyDescent="0.3">
      <c r="A24" s="295" t="s">
        <v>272</v>
      </c>
      <c r="B24" s="85">
        <v>53</v>
      </c>
      <c r="C24" s="85">
        <v>4</v>
      </c>
      <c r="D24" s="206">
        <f t="shared" si="2"/>
        <v>57</v>
      </c>
      <c r="J24" s="927"/>
      <c r="K24" s="271" t="s">
        <v>9</v>
      </c>
      <c r="L24" s="271">
        <f>SUM(L4:L23)</f>
        <v>4565</v>
      </c>
      <c r="M24" s="271">
        <f t="shared" ref="M24:O24" si="3">SUM(M4:M23)</f>
        <v>787</v>
      </c>
      <c r="N24" s="271">
        <f t="shared" si="3"/>
        <v>103</v>
      </c>
      <c r="O24" s="272">
        <f t="shared" si="3"/>
        <v>5455</v>
      </c>
    </row>
    <row r="25" spans="1:15" ht="15" customHeight="1" x14ac:dyDescent="0.25">
      <c r="A25" s="296" t="s">
        <v>273</v>
      </c>
      <c r="B25" s="24">
        <v>0</v>
      </c>
      <c r="C25" s="24">
        <v>0</v>
      </c>
      <c r="D25" s="208">
        <f t="shared" si="2"/>
        <v>0</v>
      </c>
      <c r="J25" s="923" t="s">
        <v>100</v>
      </c>
      <c r="K25" s="110" t="s">
        <v>287</v>
      </c>
      <c r="L25" s="110">
        <v>192</v>
      </c>
      <c r="M25" s="110">
        <v>23</v>
      </c>
      <c r="N25" s="110">
        <v>10</v>
      </c>
      <c r="O25" s="344">
        <f>SUM(K25:N25)</f>
        <v>225</v>
      </c>
    </row>
    <row r="26" spans="1:15" ht="15.75" thickBot="1" x14ac:dyDescent="0.3">
      <c r="A26" s="295" t="s">
        <v>469</v>
      </c>
      <c r="B26" s="85">
        <v>0</v>
      </c>
      <c r="C26" s="85">
        <v>0</v>
      </c>
      <c r="D26" s="206">
        <f t="shared" si="2"/>
        <v>0</v>
      </c>
      <c r="J26" s="924"/>
      <c r="K26" s="92" t="s">
        <v>288</v>
      </c>
      <c r="L26" s="92">
        <v>793</v>
      </c>
      <c r="M26" s="92">
        <v>173</v>
      </c>
      <c r="N26" s="92">
        <v>2</v>
      </c>
      <c r="O26" s="641">
        <f t="shared" ref="O26:O28" si="4">SUM(K26:N26)</f>
        <v>968</v>
      </c>
    </row>
    <row r="27" spans="1:15" ht="16.5" thickTop="1" thickBot="1" x14ac:dyDescent="0.3">
      <c r="A27" s="297" t="s">
        <v>11</v>
      </c>
      <c r="B27" s="332">
        <f t="shared" ref="B27:C27" si="5">SUM(B14:B26)</f>
        <v>7492</v>
      </c>
      <c r="C27" s="332">
        <f t="shared" si="5"/>
        <v>1195</v>
      </c>
      <c r="D27" s="333">
        <f>SUM(D14:D26)</f>
        <v>8687</v>
      </c>
      <c r="J27" s="924"/>
      <c r="K27" s="111" t="s">
        <v>289</v>
      </c>
      <c r="L27" s="111">
        <v>221</v>
      </c>
      <c r="M27" s="111">
        <v>35</v>
      </c>
      <c r="N27" s="111">
        <v>10</v>
      </c>
      <c r="O27" s="339">
        <f t="shared" si="4"/>
        <v>266</v>
      </c>
    </row>
    <row r="28" spans="1:15" x14ac:dyDescent="0.25">
      <c r="A28" s="335"/>
      <c r="B28" s="336"/>
      <c r="C28" s="336"/>
      <c r="D28" s="336"/>
      <c r="E28" s="24"/>
      <c r="J28" s="924"/>
      <c r="K28" s="92" t="s">
        <v>302</v>
      </c>
      <c r="L28" s="92">
        <v>4</v>
      </c>
      <c r="M28" s="92">
        <v>1</v>
      </c>
      <c r="N28" s="92">
        <v>1</v>
      </c>
      <c r="O28" s="641">
        <f t="shared" si="4"/>
        <v>6</v>
      </c>
    </row>
    <row r="29" spans="1:15" ht="16.5" thickBot="1" x14ac:dyDescent="0.3">
      <c r="A29" s="920" t="s">
        <v>522</v>
      </c>
      <c r="B29" s="920"/>
      <c r="C29" s="920"/>
      <c r="D29" s="920"/>
      <c r="E29" s="24"/>
      <c r="J29" s="925"/>
      <c r="K29" s="271" t="s">
        <v>9</v>
      </c>
      <c r="L29" s="271">
        <f>SUM(L25:L28)</f>
        <v>1210</v>
      </c>
      <c r="M29" s="271">
        <f t="shared" ref="M29:N29" si="6">SUM(M25:M28)</f>
        <v>232</v>
      </c>
      <c r="N29" s="271">
        <f t="shared" si="6"/>
        <v>23</v>
      </c>
      <c r="O29" s="272">
        <f>SUM(O25:O28)</f>
        <v>1465</v>
      </c>
    </row>
    <row r="30" spans="1:15" x14ac:dyDescent="0.25">
      <c r="A30" s="334"/>
      <c r="B30" s="330" t="s">
        <v>3</v>
      </c>
      <c r="C30" s="329" t="s">
        <v>10</v>
      </c>
      <c r="D30" s="331" t="s">
        <v>503</v>
      </c>
      <c r="E30" s="18"/>
      <c r="J30" s="921" t="s">
        <v>433</v>
      </c>
      <c r="K30" s="113" t="s">
        <v>290</v>
      </c>
      <c r="L30" s="113">
        <v>766</v>
      </c>
      <c r="M30" s="113">
        <v>29</v>
      </c>
      <c r="N30" s="113">
        <v>7</v>
      </c>
      <c r="O30" s="345">
        <f>SUM(L30:N30)</f>
        <v>802</v>
      </c>
    </row>
    <row r="31" spans="1:15" x14ac:dyDescent="0.25">
      <c r="A31" s="295" t="s">
        <v>439</v>
      </c>
      <c r="B31" s="85">
        <v>8</v>
      </c>
      <c r="C31" s="85">
        <v>0</v>
      </c>
      <c r="D31" s="206">
        <f>SUM(B31:C31)</f>
        <v>8</v>
      </c>
      <c r="E31" s="18"/>
      <c r="J31" s="922"/>
      <c r="K31" s="92" t="s">
        <v>291</v>
      </c>
      <c r="L31" s="92">
        <v>400</v>
      </c>
      <c r="M31" s="92">
        <v>6</v>
      </c>
      <c r="N31" s="92">
        <v>1</v>
      </c>
      <c r="O31" s="641">
        <f t="shared" ref="O31:O33" si="7">SUM(L31:N31)</f>
        <v>407</v>
      </c>
    </row>
    <row r="32" spans="1:15" x14ac:dyDescent="0.25">
      <c r="A32" s="296" t="s">
        <v>440</v>
      </c>
      <c r="B32" s="24">
        <v>18</v>
      </c>
      <c r="C32" s="24">
        <v>0</v>
      </c>
      <c r="D32" s="208">
        <f t="shared" ref="D32:D34" si="8">SUM(B32:C32)</f>
        <v>18</v>
      </c>
      <c r="E32" s="18"/>
      <c r="J32" s="922"/>
      <c r="K32" s="86" t="s">
        <v>434</v>
      </c>
      <c r="L32" s="86">
        <v>124</v>
      </c>
      <c r="M32" s="86">
        <v>27</v>
      </c>
      <c r="N32" s="86">
        <v>7</v>
      </c>
      <c r="O32" s="290">
        <f t="shared" si="7"/>
        <v>158</v>
      </c>
    </row>
    <row r="33" spans="1:15" x14ac:dyDescent="0.25">
      <c r="A33" s="295" t="s">
        <v>441</v>
      </c>
      <c r="B33" s="85">
        <v>62</v>
      </c>
      <c r="C33" s="85">
        <v>3</v>
      </c>
      <c r="D33" s="206">
        <f t="shared" si="8"/>
        <v>65</v>
      </c>
      <c r="E33" s="18"/>
      <c r="J33" s="922"/>
      <c r="K33" s="92" t="s">
        <v>293</v>
      </c>
      <c r="L33" s="92">
        <v>285</v>
      </c>
      <c r="M33" s="92">
        <v>110</v>
      </c>
      <c r="N33" s="92">
        <v>5</v>
      </c>
      <c r="O33" s="641">
        <f t="shared" si="7"/>
        <v>400</v>
      </c>
    </row>
    <row r="34" spans="1:15" ht="15.75" thickBot="1" x14ac:dyDescent="0.3">
      <c r="A34" s="296" t="s">
        <v>442</v>
      </c>
      <c r="B34" s="24">
        <v>7394</v>
      </c>
      <c r="C34" s="24">
        <v>1189</v>
      </c>
      <c r="D34" s="208">
        <f t="shared" si="8"/>
        <v>8583</v>
      </c>
      <c r="J34" s="922"/>
      <c r="K34" s="210" t="s">
        <v>9</v>
      </c>
      <c r="L34" s="210">
        <f>SUM(L30:L33)</f>
        <v>1575</v>
      </c>
      <c r="M34" s="210">
        <f t="shared" ref="M34:O34" si="9">SUM(M30:M33)</f>
        <v>172</v>
      </c>
      <c r="N34" s="210">
        <f t="shared" si="9"/>
        <v>20</v>
      </c>
      <c r="O34" s="279">
        <f t="shared" si="9"/>
        <v>1767</v>
      </c>
    </row>
    <row r="35" spans="1:15" ht="16.5" thickTop="1" thickBot="1" x14ac:dyDescent="0.3">
      <c r="A35" s="295" t="s">
        <v>443</v>
      </c>
      <c r="B35" s="85">
        <v>10</v>
      </c>
      <c r="C35" s="85">
        <v>3</v>
      </c>
      <c r="D35" s="206">
        <f>SUM(B35:C35)</f>
        <v>13</v>
      </c>
      <c r="J35" s="337" t="s">
        <v>11</v>
      </c>
      <c r="K35" s="341" t="s">
        <v>9</v>
      </c>
      <c r="L35" s="340">
        <f>SUM(L24,L29,L34)</f>
        <v>7350</v>
      </c>
      <c r="M35" s="340">
        <f t="shared" ref="M35:O35" si="10">SUM(M24,M29,M34)</f>
        <v>1191</v>
      </c>
      <c r="N35" s="340">
        <f t="shared" si="10"/>
        <v>146</v>
      </c>
      <c r="O35" s="342">
        <f t="shared" si="10"/>
        <v>8687</v>
      </c>
    </row>
    <row r="36" spans="1:15" ht="16.5" thickTop="1" thickBot="1" x14ac:dyDescent="0.3">
      <c r="A36" s="297" t="s">
        <v>11</v>
      </c>
      <c r="B36" s="332">
        <f>SUM(B31:B35)</f>
        <v>7492</v>
      </c>
      <c r="C36" s="332">
        <f t="shared" ref="C36:D36" si="11">SUM(C31:C35)</f>
        <v>1195</v>
      </c>
      <c r="D36" s="333">
        <f t="shared" si="11"/>
        <v>8687</v>
      </c>
    </row>
    <row r="41" spans="1:15" x14ac:dyDescent="0.25">
      <c r="E41" s="52"/>
      <c r="F41" s="52"/>
      <c r="G41" s="97"/>
      <c r="H41" s="597"/>
    </row>
    <row r="42" spans="1:15" x14ac:dyDescent="0.25">
      <c r="E42" s="53"/>
      <c r="F42" s="53"/>
      <c r="G42" s="65"/>
      <c r="H42" s="598"/>
    </row>
    <row r="43" spans="1:15" x14ac:dyDescent="0.25">
      <c r="E43" s="18"/>
      <c r="F43" s="18"/>
      <c r="G43" s="18"/>
      <c r="H43" s="18"/>
    </row>
    <row r="44" spans="1:15" x14ac:dyDescent="0.25">
      <c r="E44" s="18"/>
      <c r="F44" s="18"/>
      <c r="G44" s="18"/>
      <c r="H44" s="18"/>
    </row>
    <row r="45" spans="1:15" x14ac:dyDescent="0.25">
      <c r="E45" s="18"/>
      <c r="F45" s="18"/>
      <c r="G45" s="18"/>
      <c r="H45" s="18"/>
    </row>
    <row r="46" spans="1:15" x14ac:dyDescent="0.25">
      <c r="E46" s="18"/>
      <c r="F46" s="18"/>
      <c r="G46" s="18"/>
      <c r="H46" s="18"/>
    </row>
    <row r="47" spans="1:15" x14ac:dyDescent="0.25">
      <c r="E47" s="18"/>
      <c r="F47" s="18"/>
      <c r="G47" s="18"/>
      <c r="H47" s="18"/>
    </row>
    <row r="48" spans="1:15" x14ac:dyDescent="0.25">
      <c r="E48" s="18"/>
      <c r="F48" s="18"/>
      <c r="G48" s="18"/>
      <c r="H48" s="18"/>
    </row>
    <row r="49" spans="5:8" x14ac:dyDescent="0.25">
      <c r="E49" s="18"/>
      <c r="F49" s="18"/>
      <c r="G49" s="18"/>
      <c r="H49" s="18"/>
    </row>
    <row r="50" spans="5:8" x14ac:dyDescent="0.25">
      <c r="E50" s="18"/>
      <c r="F50" s="18"/>
      <c r="G50" s="18"/>
      <c r="H50" s="18"/>
    </row>
    <row r="51" spans="5:8" x14ac:dyDescent="0.25">
      <c r="E51" s="18"/>
      <c r="F51" s="18"/>
      <c r="G51" s="18"/>
      <c r="H51" s="18"/>
    </row>
    <row r="52" spans="5:8" x14ac:dyDescent="0.25">
      <c r="E52" s="18"/>
      <c r="F52" s="18"/>
      <c r="G52" s="18"/>
      <c r="H52" s="18"/>
    </row>
    <row r="53" spans="5:8" x14ac:dyDescent="0.25">
      <c r="E53" s="18"/>
      <c r="F53" s="18"/>
      <c r="G53" s="18"/>
      <c r="H53" s="18"/>
    </row>
    <row r="54" spans="5:8" x14ac:dyDescent="0.25">
      <c r="E54" s="18"/>
      <c r="F54" s="18"/>
      <c r="G54" s="18"/>
      <c r="H54" s="18"/>
    </row>
    <row r="55" spans="5:8" x14ac:dyDescent="0.25">
      <c r="E55" s="24"/>
      <c r="F55" s="24"/>
      <c r="G55" s="24"/>
      <c r="H55" s="24"/>
    </row>
    <row r="56" spans="5:8" x14ac:dyDescent="0.25">
      <c r="E56" s="54"/>
      <c r="F56" s="54"/>
      <c r="G56" s="100"/>
      <c r="H56" s="361"/>
    </row>
    <row r="57" spans="5:8" x14ac:dyDescent="0.25">
      <c r="E57" s="18"/>
      <c r="F57" s="18"/>
      <c r="G57" s="18"/>
      <c r="H57" s="18"/>
    </row>
    <row r="58" spans="5:8" x14ac:dyDescent="0.25">
      <c r="E58" s="18"/>
      <c r="F58" s="18"/>
      <c r="G58" s="18"/>
      <c r="H58" s="18"/>
    </row>
    <row r="59" spans="5:8" x14ac:dyDescent="0.25">
      <c r="E59" s="18"/>
      <c r="F59" s="18"/>
      <c r="G59" s="18"/>
      <c r="H59" s="18"/>
    </row>
    <row r="60" spans="5:8" x14ac:dyDescent="0.25">
      <c r="E60" s="18"/>
      <c r="F60" s="18"/>
      <c r="G60" s="18"/>
      <c r="H60" s="18"/>
    </row>
    <row r="61" spans="5:8" x14ac:dyDescent="0.25">
      <c r="E61" s="24"/>
      <c r="F61" s="24"/>
      <c r="G61" s="24"/>
      <c r="H61" s="24"/>
    </row>
    <row r="62" spans="5:8" x14ac:dyDescent="0.25">
      <c r="E62" s="20"/>
      <c r="F62" s="20"/>
      <c r="G62" s="20"/>
      <c r="H62" s="20"/>
    </row>
  </sheetData>
  <mergeCells count="8">
    <mergeCell ref="A1:O1"/>
    <mergeCell ref="A2:G2"/>
    <mergeCell ref="A29:D29"/>
    <mergeCell ref="J30:J34"/>
    <mergeCell ref="J25:J29"/>
    <mergeCell ref="J4:J24"/>
    <mergeCell ref="J2:O2"/>
    <mergeCell ref="A12:D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J62"/>
  <sheetViews>
    <sheetView topLeftCell="N1" workbookViewId="0">
      <selection activeCell="T44" sqref="T44"/>
    </sheetView>
  </sheetViews>
  <sheetFormatPr defaultRowHeight="15" x14ac:dyDescent="0.25"/>
  <cols>
    <col min="1" max="1" width="20.7109375" style="369" customWidth="1"/>
    <col min="2" max="4" width="11.28515625" style="103" customWidth="1"/>
    <col min="5" max="5" width="3" style="103" customWidth="1"/>
    <col min="6" max="6" width="20" style="369" bestFit="1" customWidth="1"/>
    <col min="7" max="12" width="5.7109375" style="89" customWidth="1"/>
    <col min="13" max="16" width="13.140625" style="89" bestFit="1" customWidth="1"/>
    <col min="17" max="18" width="14.42578125" style="89" customWidth="1"/>
    <col min="19" max="19" width="12" style="89" bestFit="1" customWidth="1"/>
    <col min="20" max="20" width="14.42578125" style="89" customWidth="1"/>
    <col min="21" max="21" width="3" style="103" customWidth="1"/>
    <col min="22" max="22" width="20" style="369" bestFit="1" customWidth="1"/>
    <col min="23" max="28" width="5.7109375" style="89" customWidth="1"/>
    <col min="29" max="32" width="13.140625" style="89" bestFit="1" customWidth="1"/>
    <col min="33" max="33" width="12.42578125" style="89" bestFit="1" customWidth="1"/>
    <col min="34" max="34" width="14.42578125" style="103" bestFit="1" customWidth="1"/>
    <col min="35" max="35" width="12" style="103" bestFit="1" customWidth="1"/>
    <col min="36" max="36" width="11.28515625" style="103" bestFit="1" customWidth="1"/>
    <col min="37" max="37" width="8.28515625" style="103" customWidth="1"/>
    <col min="38" max="38" width="11.28515625" style="103" bestFit="1" customWidth="1"/>
    <col min="39" max="16384" width="9.140625" style="103"/>
  </cols>
  <sheetData>
    <row r="1" spans="1:36" s="102" customFormat="1" ht="16.5" thickBot="1" x14ac:dyDescent="0.3">
      <c r="A1" s="876" t="s">
        <v>453</v>
      </c>
      <c r="B1" s="876"/>
      <c r="C1" s="876"/>
      <c r="D1" s="876"/>
      <c r="E1" s="101"/>
      <c r="F1" s="929" t="s">
        <v>456</v>
      </c>
      <c r="G1" s="929"/>
      <c r="H1" s="929"/>
      <c r="I1" s="929"/>
      <c r="J1" s="929"/>
      <c r="K1" s="929"/>
      <c r="L1" s="929"/>
      <c r="M1" s="929"/>
      <c r="N1" s="929"/>
      <c r="O1" s="929"/>
      <c r="P1" s="929"/>
      <c r="Q1" s="929"/>
      <c r="R1" s="929"/>
      <c r="S1" s="929"/>
      <c r="T1" s="929"/>
      <c r="V1" s="900" t="s">
        <v>508</v>
      </c>
      <c r="W1" s="900"/>
      <c r="X1" s="900"/>
      <c r="Y1" s="900"/>
      <c r="Z1" s="900"/>
      <c r="AA1" s="900"/>
      <c r="AB1" s="900"/>
      <c r="AC1" s="900"/>
      <c r="AD1" s="900"/>
      <c r="AE1" s="900"/>
      <c r="AF1" s="900"/>
      <c r="AG1" s="900"/>
      <c r="AH1" s="900"/>
      <c r="AI1" s="900"/>
      <c r="AJ1" s="900"/>
    </row>
    <row r="2" spans="1:36" x14ac:dyDescent="0.25">
      <c r="A2" s="396"/>
      <c r="B2" s="387" t="s">
        <v>3</v>
      </c>
      <c r="C2" s="388" t="s">
        <v>10</v>
      </c>
      <c r="D2" s="389" t="s">
        <v>11</v>
      </c>
      <c r="E2" s="247"/>
      <c r="F2" s="373"/>
      <c r="G2" s="262" t="s">
        <v>155</v>
      </c>
      <c r="H2" s="262" t="s">
        <v>156</v>
      </c>
      <c r="I2" s="262" t="s">
        <v>157</v>
      </c>
      <c r="J2" s="262" t="s">
        <v>158</v>
      </c>
      <c r="K2" s="262" t="s">
        <v>159</v>
      </c>
      <c r="L2" s="262" t="s">
        <v>190</v>
      </c>
      <c r="M2" s="262" t="s">
        <v>546</v>
      </c>
      <c r="N2" s="262" t="s">
        <v>533</v>
      </c>
      <c r="O2" s="262" t="s">
        <v>470</v>
      </c>
      <c r="P2" s="262" t="s">
        <v>471</v>
      </c>
      <c r="Q2" s="262" t="s">
        <v>277</v>
      </c>
      <c r="R2" s="262" t="s">
        <v>276</v>
      </c>
      <c r="S2" s="262" t="s">
        <v>192</v>
      </c>
      <c r="T2" s="389" t="s">
        <v>11</v>
      </c>
      <c r="U2" s="364"/>
      <c r="V2" s="373"/>
      <c r="W2" s="262" t="s">
        <v>155</v>
      </c>
      <c r="X2" s="262" t="s">
        <v>156</v>
      </c>
      <c r="Y2" s="262" t="s">
        <v>157</v>
      </c>
      <c r="Z2" s="262" t="s">
        <v>158</v>
      </c>
      <c r="AA2" s="262" t="s">
        <v>159</v>
      </c>
      <c r="AB2" s="262" t="s">
        <v>190</v>
      </c>
      <c r="AC2" s="262" t="s">
        <v>546</v>
      </c>
      <c r="AD2" s="262" t="s">
        <v>533</v>
      </c>
      <c r="AE2" s="262" t="s">
        <v>470</v>
      </c>
      <c r="AF2" s="262" t="s">
        <v>471</v>
      </c>
      <c r="AG2" s="262" t="s">
        <v>277</v>
      </c>
      <c r="AH2" s="262" t="s">
        <v>276</v>
      </c>
      <c r="AI2" s="262" t="s">
        <v>192</v>
      </c>
      <c r="AJ2" s="389" t="s">
        <v>11</v>
      </c>
    </row>
    <row r="3" spans="1:36" x14ac:dyDescent="0.25">
      <c r="A3" s="375" t="s">
        <v>155</v>
      </c>
      <c r="B3" s="86">
        <v>20</v>
      </c>
      <c r="C3" s="86">
        <v>1</v>
      </c>
      <c r="D3" s="279">
        <f>SUM(B3:C3)</f>
        <v>21</v>
      </c>
      <c r="E3" s="89"/>
      <c r="F3" s="375" t="s">
        <v>437</v>
      </c>
      <c r="G3" s="86">
        <v>21</v>
      </c>
      <c r="H3" s="86">
        <v>78</v>
      </c>
      <c r="I3" s="86">
        <v>25</v>
      </c>
      <c r="J3" s="86">
        <v>4</v>
      </c>
      <c r="K3" s="86">
        <v>0</v>
      </c>
      <c r="L3" s="86">
        <v>0</v>
      </c>
      <c r="M3" s="86">
        <v>0</v>
      </c>
      <c r="N3" s="86">
        <v>0</v>
      </c>
      <c r="O3" s="86">
        <v>0</v>
      </c>
      <c r="P3" s="86">
        <v>0</v>
      </c>
      <c r="Q3" s="86">
        <v>1</v>
      </c>
      <c r="R3" s="86">
        <v>0</v>
      </c>
      <c r="S3" s="86">
        <v>0</v>
      </c>
      <c r="T3" s="279">
        <f>SUM(G3:S3)</f>
        <v>129</v>
      </c>
      <c r="U3" s="343"/>
      <c r="V3" s="375" t="s">
        <v>437</v>
      </c>
      <c r="W3" s="86">
        <v>384</v>
      </c>
      <c r="X3" s="86">
        <v>576.10437158469949</v>
      </c>
      <c r="Y3" s="86">
        <v>264.8</v>
      </c>
      <c r="Z3" s="86">
        <v>0</v>
      </c>
      <c r="AA3" s="86">
        <v>0</v>
      </c>
      <c r="AB3" s="86">
        <v>0</v>
      </c>
      <c r="AC3" s="86">
        <v>0</v>
      </c>
      <c r="AD3" s="86">
        <v>0</v>
      </c>
      <c r="AE3" s="86">
        <v>0</v>
      </c>
      <c r="AF3" s="86">
        <v>0</v>
      </c>
      <c r="AG3" s="86">
        <v>0</v>
      </c>
      <c r="AH3" s="86">
        <v>0</v>
      </c>
      <c r="AI3" s="86">
        <v>0</v>
      </c>
      <c r="AJ3" s="279">
        <v>512.96580086580093</v>
      </c>
    </row>
    <row r="4" spans="1:36" ht="15" customHeight="1" x14ac:dyDescent="0.25">
      <c r="A4" s="376" t="s">
        <v>156</v>
      </c>
      <c r="B4" s="92">
        <v>151</v>
      </c>
      <c r="C4" s="92">
        <v>22</v>
      </c>
      <c r="D4" s="291">
        <f>SUM(B4:C4)</f>
        <v>173</v>
      </c>
      <c r="E4" s="72"/>
      <c r="F4" s="376" t="s">
        <v>128</v>
      </c>
      <c r="G4" s="92">
        <v>0</v>
      </c>
      <c r="H4" s="92">
        <v>0</v>
      </c>
      <c r="I4" s="92">
        <v>30</v>
      </c>
      <c r="J4" s="92">
        <v>37</v>
      </c>
      <c r="K4" s="92">
        <v>10</v>
      </c>
      <c r="L4" s="92">
        <v>0</v>
      </c>
      <c r="M4" s="92">
        <v>0</v>
      </c>
      <c r="N4" s="92">
        <v>0</v>
      </c>
      <c r="O4" s="92">
        <v>0</v>
      </c>
      <c r="P4" s="92">
        <v>0</v>
      </c>
      <c r="Q4" s="92">
        <v>0</v>
      </c>
      <c r="R4" s="92">
        <v>1</v>
      </c>
      <c r="S4" s="92">
        <v>0</v>
      </c>
      <c r="T4" s="641">
        <f>SUM(G4:S4)</f>
        <v>78</v>
      </c>
      <c r="U4" s="343"/>
      <c r="V4" s="376" t="s">
        <v>131</v>
      </c>
      <c r="W4" s="92">
        <v>0</v>
      </c>
      <c r="X4" s="92">
        <v>159.42857142857142</v>
      </c>
      <c r="Y4" s="92">
        <v>0</v>
      </c>
      <c r="Z4" s="92">
        <v>0</v>
      </c>
      <c r="AA4" s="92">
        <v>0</v>
      </c>
      <c r="AB4" s="92">
        <v>0</v>
      </c>
      <c r="AC4" s="92">
        <v>0</v>
      </c>
      <c r="AD4" s="92">
        <v>0</v>
      </c>
      <c r="AE4" s="92">
        <v>0</v>
      </c>
      <c r="AF4" s="92">
        <v>0</v>
      </c>
      <c r="AG4" s="92">
        <v>0</v>
      </c>
      <c r="AH4" s="92">
        <v>0</v>
      </c>
      <c r="AI4" s="92">
        <v>0</v>
      </c>
      <c r="AJ4" s="291">
        <v>159.42857142857142</v>
      </c>
    </row>
    <row r="5" spans="1:36" x14ac:dyDescent="0.25">
      <c r="A5" s="375" t="s">
        <v>157</v>
      </c>
      <c r="B5" s="86">
        <v>1217</v>
      </c>
      <c r="C5" s="86">
        <v>168</v>
      </c>
      <c r="D5" s="279">
        <f t="shared" ref="D5:D15" si="0">SUM(B5:C5)</f>
        <v>1385</v>
      </c>
      <c r="E5" s="72"/>
      <c r="F5" s="375" t="s">
        <v>131</v>
      </c>
      <c r="G5" s="86">
        <v>0</v>
      </c>
      <c r="H5" s="86">
        <v>18</v>
      </c>
      <c r="I5" s="86">
        <v>9</v>
      </c>
      <c r="J5" s="86">
        <v>40</v>
      </c>
      <c r="K5" s="86">
        <v>10</v>
      </c>
      <c r="L5" s="86">
        <v>4</v>
      </c>
      <c r="M5" s="86">
        <v>0</v>
      </c>
      <c r="N5" s="86">
        <v>0</v>
      </c>
      <c r="O5" s="86">
        <v>0</v>
      </c>
      <c r="P5" s="86">
        <v>0</v>
      </c>
      <c r="Q5" s="86">
        <v>1</v>
      </c>
      <c r="R5" s="86">
        <v>0</v>
      </c>
      <c r="S5" s="86">
        <v>1</v>
      </c>
      <c r="T5" s="279">
        <f t="shared" ref="T5:T20" si="1">SUM(G5:S5)</f>
        <v>83</v>
      </c>
      <c r="U5" s="343"/>
      <c r="V5" s="375" t="s">
        <v>153</v>
      </c>
      <c r="W5" s="86">
        <v>0</v>
      </c>
      <c r="X5" s="86">
        <v>398.40666666666669</v>
      </c>
      <c r="Y5" s="86">
        <v>163</v>
      </c>
      <c r="Z5" s="86">
        <v>90.24</v>
      </c>
      <c r="AA5" s="86">
        <v>44</v>
      </c>
      <c r="AB5" s="86">
        <v>16</v>
      </c>
      <c r="AC5" s="86">
        <v>0</v>
      </c>
      <c r="AD5" s="86">
        <v>0</v>
      </c>
      <c r="AE5" s="86">
        <v>0</v>
      </c>
      <c r="AF5" s="86">
        <v>0</v>
      </c>
      <c r="AG5" s="86">
        <v>0</v>
      </c>
      <c r="AH5" s="86">
        <v>0</v>
      </c>
      <c r="AI5" s="86">
        <v>0</v>
      </c>
      <c r="AJ5" s="279">
        <v>166.45000000000002</v>
      </c>
    </row>
    <row r="6" spans="1:36" x14ac:dyDescent="0.25">
      <c r="A6" s="376" t="s">
        <v>158</v>
      </c>
      <c r="B6" s="92">
        <v>2538</v>
      </c>
      <c r="C6" s="92">
        <v>492</v>
      </c>
      <c r="D6" s="291">
        <f t="shared" si="0"/>
        <v>3030</v>
      </c>
      <c r="E6" s="72"/>
      <c r="F6" s="376" t="s">
        <v>134</v>
      </c>
      <c r="G6" s="92">
        <v>0</v>
      </c>
      <c r="H6" s="92">
        <v>6</v>
      </c>
      <c r="I6" s="92">
        <v>30</v>
      </c>
      <c r="J6" s="92">
        <v>13</v>
      </c>
      <c r="K6" s="92">
        <v>207</v>
      </c>
      <c r="L6" s="92">
        <v>50</v>
      </c>
      <c r="M6" s="92">
        <v>0</v>
      </c>
      <c r="N6" s="92">
        <v>0</v>
      </c>
      <c r="O6" s="92">
        <v>0</v>
      </c>
      <c r="P6" s="92">
        <v>0</v>
      </c>
      <c r="Q6" s="92">
        <v>2</v>
      </c>
      <c r="R6" s="92">
        <v>5</v>
      </c>
      <c r="S6" s="92">
        <v>144</v>
      </c>
      <c r="T6" s="641">
        <f t="shared" si="1"/>
        <v>457</v>
      </c>
      <c r="U6" s="343"/>
      <c r="V6" s="376" t="s">
        <v>128</v>
      </c>
      <c r="W6" s="92">
        <v>0</v>
      </c>
      <c r="X6" s="92">
        <v>0</v>
      </c>
      <c r="Y6" s="92">
        <v>135.27272727272728</v>
      </c>
      <c r="Z6" s="92">
        <v>79.615384615384613</v>
      </c>
      <c r="AA6" s="92">
        <v>42.857142857142854</v>
      </c>
      <c r="AB6" s="92">
        <v>0</v>
      </c>
      <c r="AC6" s="92">
        <v>0</v>
      </c>
      <c r="AD6" s="92">
        <v>0</v>
      </c>
      <c r="AE6" s="92">
        <v>0</v>
      </c>
      <c r="AF6" s="92">
        <v>0</v>
      </c>
      <c r="AG6" s="92">
        <v>0</v>
      </c>
      <c r="AH6" s="92">
        <v>576</v>
      </c>
      <c r="AI6" s="92">
        <v>0</v>
      </c>
      <c r="AJ6" s="291">
        <v>105.75</v>
      </c>
    </row>
    <row r="7" spans="1:36" x14ac:dyDescent="0.25">
      <c r="A7" s="375" t="s">
        <v>159</v>
      </c>
      <c r="B7" s="86">
        <v>2047</v>
      </c>
      <c r="C7" s="86">
        <v>273</v>
      </c>
      <c r="D7" s="279">
        <f t="shared" si="0"/>
        <v>2320</v>
      </c>
      <c r="E7" s="72"/>
      <c r="F7" s="375" t="s">
        <v>138</v>
      </c>
      <c r="G7" s="86">
        <v>0</v>
      </c>
      <c r="H7" s="86">
        <v>6</v>
      </c>
      <c r="I7" s="86">
        <v>73</v>
      </c>
      <c r="J7" s="86">
        <v>169</v>
      </c>
      <c r="K7" s="86">
        <v>26</v>
      </c>
      <c r="L7" s="86">
        <v>6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1</v>
      </c>
      <c r="S7" s="86">
        <v>1</v>
      </c>
      <c r="T7" s="279">
        <f t="shared" si="1"/>
        <v>282</v>
      </c>
      <c r="U7" s="343"/>
      <c r="V7" s="375" t="s">
        <v>129</v>
      </c>
      <c r="W7" s="86">
        <v>0</v>
      </c>
      <c r="X7" s="86">
        <v>0</v>
      </c>
      <c r="Y7" s="86">
        <v>179.27848101265823</v>
      </c>
      <c r="Z7" s="86">
        <v>68.36792929292929</v>
      </c>
      <c r="AA7" s="86">
        <v>30.9375</v>
      </c>
      <c r="AB7" s="86">
        <v>0</v>
      </c>
      <c r="AC7" s="86">
        <v>0</v>
      </c>
      <c r="AD7" s="86">
        <v>0</v>
      </c>
      <c r="AE7" s="86">
        <v>0</v>
      </c>
      <c r="AF7" s="86">
        <v>0</v>
      </c>
      <c r="AG7" s="86">
        <v>0</v>
      </c>
      <c r="AH7" s="86">
        <v>0</v>
      </c>
      <c r="AI7" s="86">
        <v>0</v>
      </c>
      <c r="AJ7" s="279">
        <v>99.496159122085047</v>
      </c>
    </row>
    <row r="8" spans="1:36" x14ac:dyDescent="0.25">
      <c r="A8" s="376" t="s">
        <v>190</v>
      </c>
      <c r="B8" s="92">
        <v>861</v>
      </c>
      <c r="C8" s="92">
        <v>136</v>
      </c>
      <c r="D8" s="291">
        <f t="shared" si="0"/>
        <v>997</v>
      </c>
      <c r="E8" s="72"/>
      <c r="F8" s="376" t="s">
        <v>132</v>
      </c>
      <c r="G8" s="92">
        <v>0</v>
      </c>
      <c r="H8" s="92">
        <v>0</v>
      </c>
      <c r="I8" s="92">
        <v>59</v>
      </c>
      <c r="J8" s="92">
        <v>485</v>
      </c>
      <c r="K8" s="92">
        <v>86</v>
      </c>
      <c r="L8" s="92">
        <v>39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5</v>
      </c>
      <c r="S8" s="92">
        <v>0</v>
      </c>
      <c r="T8" s="641">
        <f t="shared" si="1"/>
        <v>674</v>
      </c>
      <c r="U8" s="343"/>
      <c r="V8" s="376" t="s">
        <v>132</v>
      </c>
      <c r="W8" s="92">
        <v>0</v>
      </c>
      <c r="X8" s="92">
        <v>348</v>
      </c>
      <c r="Y8" s="92">
        <v>139.55555555555554</v>
      </c>
      <c r="Z8" s="92">
        <v>67.567567567567565</v>
      </c>
      <c r="AA8" s="92">
        <v>38.4</v>
      </c>
      <c r="AB8" s="92">
        <v>19</v>
      </c>
      <c r="AC8" s="92">
        <v>0</v>
      </c>
      <c r="AD8" s="92">
        <v>0</v>
      </c>
      <c r="AE8" s="92">
        <v>0</v>
      </c>
      <c r="AF8" s="92">
        <v>0</v>
      </c>
      <c r="AG8" s="92">
        <v>0</v>
      </c>
      <c r="AH8" s="92">
        <v>384</v>
      </c>
      <c r="AI8" s="92">
        <v>0</v>
      </c>
      <c r="AJ8" s="291">
        <v>91.633507853403145</v>
      </c>
    </row>
    <row r="9" spans="1:36" x14ac:dyDescent="0.25">
      <c r="A9" s="375" t="s">
        <v>546</v>
      </c>
      <c r="B9" s="86">
        <v>3</v>
      </c>
      <c r="C9" s="86">
        <v>0</v>
      </c>
      <c r="D9" s="279">
        <f t="shared" si="0"/>
        <v>3</v>
      </c>
      <c r="E9" s="72"/>
      <c r="F9" s="375" t="s">
        <v>129</v>
      </c>
      <c r="G9" s="86">
        <v>0</v>
      </c>
      <c r="H9" s="86">
        <v>0</v>
      </c>
      <c r="I9" s="86">
        <v>146</v>
      </c>
      <c r="J9" s="86">
        <v>252</v>
      </c>
      <c r="K9" s="86">
        <v>41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1</v>
      </c>
      <c r="R9" s="86">
        <v>2</v>
      </c>
      <c r="S9" s="86">
        <v>0</v>
      </c>
      <c r="T9" s="279">
        <f t="shared" si="1"/>
        <v>442</v>
      </c>
      <c r="U9" s="343"/>
      <c r="V9" s="375" t="s">
        <v>138</v>
      </c>
      <c r="W9" s="86">
        <v>0</v>
      </c>
      <c r="X9" s="86">
        <v>233.29607843137254</v>
      </c>
      <c r="Y9" s="86">
        <v>115.07089201877933</v>
      </c>
      <c r="Z9" s="86">
        <v>59.468085106382979</v>
      </c>
      <c r="AA9" s="86">
        <v>32.6</v>
      </c>
      <c r="AB9" s="86">
        <v>18.422222222222221</v>
      </c>
      <c r="AC9" s="86">
        <v>0</v>
      </c>
      <c r="AD9" s="86">
        <v>0</v>
      </c>
      <c r="AE9" s="86">
        <v>0</v>
      </c>
      <c r="AF9" s="86">
        <v>0</v>
      </c>
      <c r="AG9" s="86">
        <v>0</v>
      </c>
      <c r="AH9" s="86">
        <v>36</v>
      </c>
      <c r="AI9" s="86">
        <v>0</v>
      </c>
      <c r="AJ9" s="279">
        <v>88.460956790123447</v>
      </c>
    </row>
    <row r="10" spans="1:36" x14ac:dyDescent="0.25">
      <c r="A10" s="376" t="s">
        <v>533</v>
      </c>
      <c r="B10" s="92">
        <v>62</v>
      </c>
      <c r="C10" s="92">
        <v>13</v>
      </c>
      <c r="D10" s="291">
        <f t="shared" si="0"/>
        <v>75</v>
      </c>
      <c r="E10" s="72"/>
      <c r="F10" s="376" t="s">
        <v>370</v>
      </c>
      <c r="G10" s="92">
        <v>0</v>
      </c>
      <c r="H10" s="92">
        <v>0</v>
      </c>
      <c r="I10" s="92">
        <v>0</v>
      </c>
      <c r="J10" s="92">
        <v>3</v>
      </c>
      <c r="K10" s="92">
        <v>38</v>
      </c>
      <c r="L10" s="92">
        <v>106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641">
        <f t="shared" si="1"/>
        <v>147</v>
      </c>
      <c r="U10" s="343"/>
      <c r="V10" s="376" t="s">
        <v>371</v>
      </c>
      <c r="W10" s="92">
        <v>0</v>
      </c>
      <c r="X10" s="92">
        <v>0</v>
      </c>
      <c r="Y10" s="92">
        <v>226.82142857142858</v>
      </c>
      <c r="Z10" s="92">
        <v>81.266447368421055</v>
      </c>
      <c r="AA10" s="92">
        <v>41.098360655737707</v>
      </c>
      <c r="AB10" s="92">
        <v>22.363636363636363</v>
      </c>
      <c r="AC10" s="92">
        <v>0</v>
      </c>
      <c r="AD10" s="92">
        <v>0</v>
      </c>
      <c r="AE10" s="92">
        <v>0</v>
      </c>
      <c r="AF10" s="92">
        <v>0</v>
      </c>
      <c r="AG10" s="92">
        <v>0</v>
      </c>
      <c r="AH10" s="92">
        <v>320</v>
      </c>
      <c r="AI10" s="92">
        <v>0</v>
      </c>
      <c r="AJ10" s="291">
        <v>82.193473193473196</v>
      </c>
    </row>
    <row r="11" spans="1:36" x14ac:dyDescent="0.25">
      <c r="A11" s="375" t="s">
        <v>470</v>
      </c>
      <c r="B11" s="86">
        <v>84</v>
      </c>
      <c r="C11" s="86">
        <v>14</v>
      </c>
      <c r="D11" s="279">
        <f t="shared" si="0"/>
        <v>98</v>
      </c>
      <c r="E11" s="72"/>
      <c r="F11" s="375" t="s">
        <v>142</v>
      </c>
      <c r="G11" s="86">
        <v>0</v>
      </c>
      <c r="H11" s="86">
        <v>0</v>
      </c>
      <c r="I11" s="86">
        <v>275</v>
      </c>
      <c r="J11" s="86">
        <v>392</v>
      </c>
      <c r="K11" s="86">
        <v>387</v>
      </c>
      <c r="L11" s="86">
        <v>5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5</v>
      </c>
      <c r="S11" s="86">
        <v>0</v>
      </c>
      <c r="T11" s="279">
        <f t="shared" si="1"/>
        <v>1064</v>
      </c>
      <c r="U11" s="343"/>
      <c r="V11" s="375" t="s">
        <v>134</v>
      </c>
      <c r="W11" s="86">
        <v>0</v>
      </c>
      <c r="X11" s="86">
        <v>0</v>
      </c>
      <c r="Y11" s="86">
        <v>113.1</v>
      </c>
      <c r="Z11" s="86">
        <v>52.34375</v>
      </c>
      <c r="AA11" s="86">
        <v>27.255555555555556</v>
      </c>
      <c r="AB11" s="86">
        <v>17.181818181818183</v>
      </c>
      <c r="AC11" s="86">
        <v>0</v>
      </c>
      <c r="AD11" s="86">
        <v>0</v>
      </c>
      <c r="AE11" s="86">
        <v>0</v>
      </c>
      <c r="AF11" s="86">
        <v>0</v>
      </c>
      <c r="AG11" s="86">
        <v>0</v>
      </c>
      <c r="AH11" s="86">
        <v>435</v>
      </c>
      <c r="AI11" s="86">
        <v>0</v>
      </c>
      <c r="AJ11" s="279">
        <v>71.939299030574205</v>
      </c>
    </row>
    <row r="12" spans="1:36" x14ac:dyDescent="0.25">
      <c r="A12" s="376" t="s">
        <v>471</v>
      </c>
      <c r="B12" s="92">
        <v>313</v>
      </c>
      <c r="C12" s="92">
        <v>74</v>
      </c>
      <c r="D12" s="291">
        <f t="shared" si="0"/>
        <v>387</v>
      </c>
      <c r="E12" s="72"/>
      <c r="F12" s="376" t="s">
        <v>146</v>
      </c>
      <c r="G12" s="92">
        <v>0</v>
      </c>
      <c r="H12" s="92">
        <v>0</v>
      </c>
      <c r="I12" s="92">
        <v>257</v>
      </c>
      <c r="J12" s="92">
        <v>395</v>
      </c>
      <c r="K12" s="92">
        <v>102</v>
      </c>
      <c r="L12" s="92">
        <v>14</v>
      </c>
      <c r="M12" s="92">
        <v>0</v>
      </c>
      <c r="N12" s="92">
        <v>0</v>
      </c>
      <c r="O12" s="92">
        <v>0</v>
      </c>
      <c r="P12" s="92">
        <v>0</v>
      </c>
      <c r="Q12" s="92">
        <v>3</v>
      </c>
      <c r="R12" s="92">
        <v>8</v>
      </c>
      <c r="S12" s="92">
        <v>0</v>
      </c>
      <c r="T12" s="641">
        <f t="shared" si="1"/>
        <v>779</v>
      </c>
      <c r="U12" s="343"/>
      <c r="V12" s="376" t="s">
        <v>146</v>
      </c>
      <c r="W12" s="92">
        <v>0</v>
      </c>
      <c r="X12" s="92">
        <v>532.79999999999995</v>
      </c>
      <c r="Y12" s="92">
        <v>284.05438596491229</v>
      </c>
      <c r="Z12" s="92">
        <v>137.14285714285714</v>
      </c>
      <c r="AA12" s="92">
        <v>39.980687830687827</v>
      </c>
      <c r="AB12" s="92">
        <v>16.727272727272727</v>
      </c>
      <c r="AC12" s="92">
        <v>0</v>
      </c>
      <c r="AD12" s="92">
        <v>0</v>
      </c>
      <c r="AE12" s="92">
        <v>0</v>
      </c>
      <c r="AF12" s="92">
        <v>0</v>
      </c>
      <c r="AG12" s="92">
        <v>0</v>
      </c>
      <c r="AH12" s="92">
        <v>894</v>
      </c>
      <c r="AI12" s="92">
        <v>0</v>
      </c>
      <c r="AJ12" s="291">
        <v>85.409374999999997</v>
      </c>
    </row>
    <row r="13" spans="1:36" x14ac:dyDescent="0.25">
      <c r="A13" s="375" t="s">
        <v>276</v>
      </c>
      <c r="B13" s="86">
        <v>42</v>
      </c>
      <c r="C13" s="86">
        <v>2</v>
      </c>
      <c r="D13" s="279">
        <f t="shared" si="0"/>
        <v>44</v>
      </c>
      <c r="E13" s="72"/>
      <c r="F13" s="375" t="s">
        <v>438</v>
      </c>
      <c r="G13" s="86">
        <v>0</v>
      </c>
      <c r="H13" s="86">
        <v>0</v>
      </c>
      <c r="I13" s="86">
        <v>89</v>
      </c>
      <c r="J13" s="86">
        <v>469</v>
      </c>
      <c r="K13" s="86">
        <v>167</v>
      </c>
      <c r="L13" s="86">
        <v>185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5</v>
      </c>
      <c r="S13" s="86">
        <v>0</v>
      </c>
      <c r="T13" s="279">
        <f t="shared" si="1"/>
        <v>915</v>
      </c>
      <c r="U13" s="343"/>
      <c r="V13" s="375" t="s">
        <v>142</v>
      </c>
      <c r="W13" s="86">
        <v>0</v>
      </c>
      <c r="X13" s="86">
        <v>0</v>
      </c>
      <c r="Y13" s="86">
        <v>107.44</v>
      </c>
      <c r="Z13" s="86">
        <v>55.514925373134325</v>
      </c>
      <c r="AA13" s="86">
        <v>30.588454376163877</v>
      </c>
      <c r="AB13" s="86">
        <v>22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72</v>
      </c>
      <c r="AI13" s="86">
        <v>0</v>
      </c>
      <c r="AJ13" s="279">
        <v>53.85289115646259</v>
      </c>
    </row>
    <row r="14" spans="1:36" x14ac:dyDescent="0.25">
      <c r="A14" s="376" t="s">
        <v>277</v>
      </c>
      <c r="B14" s="92">
        <v>8</v>
      </c>
      <c r="C14" s="92">
        <v>0</v>
      </c>
      <c r="D14" s="291">
        <f t="shared" si="0"/>
        <v>8</v>
      </c>
      <c r="E14" s="72"/>
      <c r="F14" s="376" t="s">
        <v>147</v>
      </c>
      <c r="G14" s="92">
        <v>0</v>
      </c>
      <c r="H14" s="92">
        <v>0</v>
      </c>
      <c r="I14" s="92">
        <v>2</v>
      </c>
      <c r="J14" s="92">
        <v>53</v>
      </c>
      <c r="K14" s="92">
        <v>285</v>
      </c>
      <c r="L14" s="92">
        <v>73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1</v>
      </c>
      <c r="S14" s="92">
        <v>0</v>
      </c>
      <c r="T14" s="641">
        <f t="shared" si="1"/>
        <v>414</v>
      </c>
      <c r="U14" s="343"/>
      <c r="V14" s="376" t="s">
        <v>438</v>
      </c>
      <c r="W14" s="92">
        <v>0</v>
      </c>
      <c r="X14" s="92">
        <v>0</v>
      </c>
      <c r="Y14" s="92">
        <v>117.18367346938776</v>
      </c>
      <c r="Z14" s="92">
        <v>57.834645669291341</v>
      </c>
      <c r="AA14" s="92">
        <v>26.375</v>
      </c>
      <c r="AB14" s="92">
        <v>17.030769230769231</v>
      </c>
      <c r="AC14" s="92">
        <v>0</v>
      </c>
      <c r="AD14" s="92">
        <v>0</v>
      </c>
      <c r="AE14" s="92">
        <v>0</v>
      </c>
      <c r="AF14" s="92">
        <v>0</v>
      </c>
      <c r="AG14" s="92">
        <v>0</v>
      </c>
      <c r="AH14" s="92">
        <v>293</v>
      </c>
      <c r="AI14" s="92">
        <v>0</v>
      </c>
      <c r="AJ14" s="291">
        <v>48.160326086956523</v>
      </c>
    </row>
    <row r="15" spans="1:36" ht="15.75" thickBot="1" x14ac:dyDescent="0.3">
      <c r="A15" s="375" t="s">
        <v>192</v>
      </c>
      <c r="B15" s="86">
        <v>146</v>
      </c>
      <c r="C15" s="86">
        <v>0</v>
      </c>
      <c r="D15" s="279">
        <f t="shared" si="0"/>
        <v>146</v>
      </c>
      <c r="E15" s="72"/>
      <c r="F15" s="375" t="s">
        <v>148</v>
      </c>
      <c r="G15" s="86">
        <v>0</v>
      </c>
      <c r="H15" s="86">
        <v>0</v>
      </c>
      <c r="I15" s="86">
        <v>0</v>
      </c>
      <c r="J15" s="86">
        <v>0</v>
      </c>
      <c r="K15" s="86">
        <v>94</v>
      </c>
      <c r="L15" s="86">
        <v>123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1</v>
      </c>
      <c r="S15" s="86">
        <v>0</v>
      </c>
      <c r="T15" s="279">
        <f t="shared" si="1"/>
        <v>218</v>
      </c>
      <c r="U15" s="343"/>
      <c r="V15" s="375" t="s">
        <v>105</v>
      </c>
      <c r="W15" s="86">
        <v>0</v>
      </c>
      <c r="X15" s="86">
        <v>0</v>
      </c>
      <c r="Y15" s="86">
        <v>120.8</v>
      </c>
      <c r="Z15" s="86">
        <v>58.21330749354005</v>
      </c>
      <c r="AA15" s="86">
        <v>31.397435897435898</v>
      </c>
      <c r="AB15" s="86">
        <v>19.457291666666666</v>
      </c>
      <c r="AC15" s="86">
        <v>0</v>
      </c>
      <c r="AD15" s="86">
        <v>0</v>
      </c>
      <c r="AE15" s="86">
        <v>0</v>
      </c>
      <c r="AF15" s="86">
        <v>0</v>
      </c>
      <c r="AG15" s="86">
        <v>0</v>
      </c>
      <c r="AH15" s="86">
        <v>264</v>
      </c>
      <c r="AI15" s="86">
        <v>0</v>
      </c>
      <c r="AJ15" s="279">
        <v>45.832267613972761</v>
      </c>
    </row>
    <row r="16" spans="1:36" ht="16.5" thickTop="1" thickBot="1" x14ac:dyDescent="0.3">
      <c r="A16" s="377" t="s">
        <v>11</v>
      </c>
      <c r="B16" s="222">
        <f>SUM(B3:B15)</f>
        <v>7492</v>
      </c>
      <c r="C16" s="222">
        <f>SUM(C3:C15)</f>
        <v>1195</v>
      </c>
      <c r="D16" s="328">
        <f t="shared" ref="D16" si="2">SUM(B16+C16)</f>
        <v>8687</v>
      </c>
      <c r="E16" s="92"/>
      <c r="F16" s="376" t="s">
        <v>371</v>
      </c>
      <c r="G16" s="92">
        <v>0</v>
      </c>
      <c r="H16" s="92">
        <v>28</v>
      </c>
      <c r="I16" s="92">
        <v>363</v>
      </c>
      <c r="J16" s="92">
        <v>302</v>
      </c>
      <c r="K16" s="92">
        <v>38</v>
      </c>
      <c r="L16" s="92">
        <v>69</v>
      </c>
      <c r="M16" s="92">
        <v>3</v>
      </c>
      <c r="N16" s="92">
        <v>75</v>
      </c>
      <c r="O16" s="92">
        <v>98</v>
      </c>
      <c r="P16" s="92">
        <v>387</v>
      </c>
      <c r="Q16" s="92">
        <v>0</v>
      </c>
      <c r="R16" s="92">
        <v>3</v>
      </c>
      <c r="S16" s="92">
        <v>0</v>
      </c>
      <c r="T16" s="641">
        <f t="shared" si="1"/>
        <v>1366</v>
      </c>
      <c r="U16" s="343"/>
      <c r="V16" s="376" t="s">
        <v>133</v>
      </c>
      <c r="W16" s="92">
        <v>0</v>
      </c>
      <c r="X16" s="92">
        <v>0</v>
      </c>
      <c r="Y16" s="92">
        <v>0</v>
      </c>
      <c r="Z16" s="92">
        <v>0</v>
      </c>
      <c r="AA16" s="92">
        <v>32.175487465181057</v>
      </c>
      <c r="AB16" s="92">
        <v>16.157894736842106</v>
      </c>
      <c r="AC16" s="92">
        <v>0</v>
      </c>
      <c r="AD16" s="92">
        <v>0</v>
      </c>
      <c r="AE16" s="92">
        <v>0</v>
      </c>
      <c r="AF16" s="92">
        <v>0</v>
      </c>
      <c r="AG16" s="92">
        <v>0</v>
      </c>
      <c r="AH16" s="92">
        <v>108</v>
      </c>
      <c r="AI16" s="92">
        <v>0</v>
      </c>
      <c r="AJ16" s="291">
        <v>30.836683417085428</v>
      </c>
    </row>
    <row r="17" spans="1:36" x14ac:dyDescent="0.25">
      <c r="A17" s="370"/>
      <c r="B17" s="72"/>
      <c r="C17" s="72"/>
      <c r="D17" s="72"/>
      <c r="E17" s="247"/>
      <c r="F17" s="375" t="s">
        <v>150</v>
      </c>
      <c r="G17" s="86">
        <v>0</v>
      </c>
      <c r="H17" s="86">
        <v>0</v>
      </c>
      <c r="I17" s="86">
        <v>2</v>
      </c>
      <c r="J17" s="86">
        <v>18</v>
      </c>
      <c r="K17" s="86">
        <v>2</v>
      </c>
      <c r="L17" s="86">
        <v>88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279">
        <f t="shared" si="1"/>
        <v>110</v>
      </c>
      <c r="U17" s="365"/>
      <c r="V17" s="375" t="s">
        <v>147</v>
      </c>
      <c r="W17" s="86">
        <v>0</v>
      </c>
      <c r="X17" s="86">
        <v>0</v>
      </c>
      <c r="Y17" s="86">
        <v>42</v>
      </c>
      <c r="Z17" s="86">
        <v>68.142857142857139</v>
      </c>
      <c r="AA17" s="86">
        <v>26.292682926829269</v>
      </c>
      <c r="AB17" s="86">
        <v>15.843790849673201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279">
        <v>29.028707482993195</v>
      </c>
    </row>
    <row r="18" spans="1:36" ht="16.5" thickBot="1" x14ac:dyDescent="0.3">
      <c r="A18" s="930" t="s">
        <v>435</v>
      </c>
      <c r="B18" s="930"/>
      <c r="C18" s="930"/>
      <c r="D18" s="930"/>
      <c r="E18" s="72"/>
      <c r="F18" s="376" t="s">
        <v>153</v>
      </c>
      <c r="G18" s="92">
        <v>0</v>
      </c>
      <c r="H18" s="92">
        <v>36</v>
      </c>
      <c r="I18" s="92">
        <v>1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641">
        <f t="shared" si="1"/>
        <v>37</v>
      </c>
      <c r="U18" s="343"/>
      <c r="V18" s="376" t="s">
        <v>370</v>
      </c>
      <c r="W18" s="92">
        <v>0</v>
      </c>
      <c r="X18" s="92">
        <v>0</v>
      </c>
      <c r="Y18" s="92">
        <v>90</v>
      </c>
      <c r="Z18" s="92">
        <v>29.294117647058822</v>
      </c>
      <c r="AA18" s="92">
        <v>0</v>
      </c>
      <c r="AB18" s="92">
        <v>23.015873015873016</v>
      </c>
      <c r="AC18" s="92">
        <v>0</v>
      </c>
      <c r="AD18" s="92">
        <v>0</v>
      </c>
      <c r="AE18" s="92">
        <v>0</v>
      </c>
      <c r="AF18" s="92">
        <v>0</v>
      </c>
      <c r="AG18" s="92">
        <v>0</v>
      </c>
      <c r="AH18" s="92">
        <v>0</v>
      </c>
      <c r="AI18" s="92">
        <v>0</v>
      </c>
      <c r="AJ18" s="291">
        <v>25.951219512195124</v>
      </c>
    </row>
    <row r="19" spans="1:36" x14ac:dyDescent="0.25">
      <c r="A19" s="396"/>
      <c r="B19" s="387" t="s">
        <v>3</v>
      </c>
      <c r="C19" s="388" t="s">
        <v>10</v>
      </c>
      <c r="D19" s="389" t="s">
        <v>11</v>
      </c>
      <c r="E19" s="72"/>
      <c r="F19" s="375" t="s">
        <v>133</v>
      </c>
      <c r="G19" s="86">
        <v>0</v>
      </c>
      <c r="H19" s="86">
        <v>0</v>
      </c>
      <c r="I19" s="86">
        <v>0</v>
      </c>
      <c r="J19" s="86">
        <v>0</v>
      </c>
      <c r="K19" s="86">
        <v>584</v>
      </c>
      <c r="L19" s="86">
        <v>63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1</v>
      </c>
      <c r="S19" s="86">
        <v>0</v>
      </c>
      <c r="T19" s="279">
        <f t="shared" si="1"/>
        <v>648</v>
      </c>
      <c r="U19" s="343"/>
      <c r="V19" s="375" t="s">
        <v>148</v>
      </c>
      <c r="W19" s="86">
        <v>0</v>
      </c>
      <c r="X19" s="86">
        <v>0</v>
      </c>
      <c r="Y19" s="86">
        <v>0</v>
      </c>
      <c r="Z19" s="86">
        <v>0</v>
      </c>
      <c r="AA19" s="86">
        <v>36.666666666666664</v>
      </c>
      <c r="AB19" s="86">
        <v>19.508914728682171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279">
        <v>23.608554572271384</v>
      </c>
    </row>
    <row r="20" spans="1:36" ht="15.75" thickBot="1" x14ac:dyDescent="0.3">
      <c r="A20" s="375" t="s">
        <v>155</v>
      </c>
      <c r="B20" s="86">
        <v>384</v>
      </c>
      <c r="C20" s="86">
        <v>0</v>
      </c>
      <c r="D20" s="279">
        <f>SUM(B20:C20)</f>
        <v>384</v>
      </c>
      <c r="E20" s="72"/>
      <c r="F20" s="376" t="s">
        <v>105</v>
      </c>
      <c r="G20" s="92">
        <v>0</v>
      </c>
      <c r="H20" s="92">
        <v>1</v>
      </c>
      <c r="I20" s="92">
        <v>24</v>
      </c>
      <c r="J20" s="92">
        <v>398</v>
      </c>
      <c r="K20" s="92">
        <v>243</v>
      </c>
      <c r="L20" s="92">
        <v>172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6</v>
      </c>
      <c r="S20" s="92">
        <v>0</v>
      </c>
      <c r="T20" s="641">
        <f t="shared" si="1"/>
        <v>844</v>
      </c>
      <c r="U20" s="365"/>
      <c r="V20" s="376" t="s">
        <v>150</v>
      </c>
      <c r="W20" s="92">
        <v>0</v>
      </c>
      <c r="X20" s="92">
        <v>0</v>
      </c>
      <c r="Y20" s="92">
        <v>0</v>
      </c>
      <c r="Z20" s="92">
        <v>0</v>
      </c>
      <c r="AA20" s="92">
        <v>26.523809523809526</v>
      </c>
      <c r="AB20" s="92">
        <v>18.273809523809526</v>
      </c>
      <c r="AC20" s="92">
        <v>0</v>
      </c>
      <c r="AD20" s="92">
        <v>0</v>
      </c>
      <c r="AE20" s="92">
        <v>0</v>
      </c>
      <c r="AF20" s="92">
        <v>0</v>
      </c>
      <c r="AG20" s="92">
        <v>0</v>
      </c>
      <c r="AH20" s="92">
        <v>144</v>
      </c>
      <c r="AI20" s="92">
        <v>0</v>
      </c>
      <c r="AJ20" s="291">
        <v>22.635135135135137</v>
      </c>
    </row>
    <row r="21" spans="1:36" ht="16.5" thickTop="1" thickBot="1" x14ac:dyDescent="0.3">
      <c r="A21" s="376" t="s">
        <v>156</v>
      </c>
      <c r="B21" s="92">
        <v>366</v>
      </c>
      <c r="C21" s="92">
        <v>196</v>
      </c>
      <c r="D21" s="291">
        <v>344</v>
      </c>
      <c r="E21" s="72"/>
      <c r="F21" s="377" t="s">
        <v>11</v>
      </c>
      <c r="G21" s="222">
        <f>SUM(G3:G20)</f>
        <v>21</v>
      </c>
      <c r="H21" s="222">
        <f t="shared" ref="H21:T21" si="3">SUM(H3:H20)</f>
        <v>173</v>
      </c>
      <c r="I21" s="222">
        <f t="shared" si="3"/>
        <v>1385</v>
      </c>
      <c r="J21" s="222">
        <f t="shared" si="3"/>
        <v>3030</v>
      </c>
      <c r="K21" s="222">
        <f t="shared" si="3"/>
        <v>2320</v>
      </c>
      <c r="L21" s="222">
        <f t="shared" si="3"/>
        <v>997</v>
      </c>
      <c r="M21" s="222">
        <f t="shared" si="3"/>
        <v>3</v>
      </c>
      <c r="N21" s="222">
        <f t="shared" si="3"/>
        <v>75</v>
      </c>
      <c r="O21" s="222">
        <f t="shared" si="3"/>
        <v>98</v>
      </c>
      <c r="P21" s="222">
        <f t="shared" si="3"/>
        <v>387</v>
      </c>
      <c r="Q21" s="222">
        <f t="shared" si="3"/>
        <v>8</v>
      </c>
      <c r="R21" s="222">
        <f t="shared" si="3"/>
        <v>44</v>
      </c>
      <c r="S21" s="222">
        <f t="shared" si="3"/>
        <v>146</v>
      </c>
      <c r="T21" s="328">
        <f t="shared" si="3"/>
        <v>8687</v>
      </c>
      <c r="U21" s="365"/>
      <c r="V21" s="377" t="s">
        <v>11</v>
      </c>
      <c r="W21" s="222">
        <v>384</v>
      </c>
      <c r="X21" s="222">
        <v>426.73577235772359</v>
      </c>
      <c r="Y21" s="222">
        <v>135.73453871117295</v>
      </c>
      <c r="Z21" s="222">
        <v>63.925105358217934</v>
      </c>
      <c r="AA21" s="222">
        <v>31.577968936678616</v>
      </c>
      <c r="AB21" s="222">
        <v>18.662931839402425</v>
      </c>
      <c r="AC21" s="222">
        <v>0</v>
      </c>
      <c r="AD21" s="222">
        <v>0</v>
      </c>
      <c r="AE21" s="222">
        <v>0</v>
      </c>
      <c r="AF21" s="222">
        <v>0</v>
      </c>
      <c r="AG21" s="222">
        <v>0</v>
      </c>
      <c r="AH21" s="222">
        <v>351.57692307692309</v>
      </c>
      <c r="AI21" s="222">
        <v>0</v>
      </c>
      <c r="AJ21" s="328">
        <v>69.662175756269306</v>
      </c>
    </row>
    <row r="22" spans="1:36" x14ac:dyDescent="0.25">
      <c r="A22" s="375" t="s">
        <v>157</v>
      </c>
      <c r="B22" s="86">
        <v>113</v>
      </c>
      <c r="C22" s="86">
        <v>84</v>
      </c>
      <c r="D22" s="279">
        <v>110</v>
      </c>
      <c r="E22" s="72"/>
      <c r="U22" s="89"/>
      <c r="V22" s="371"/>
      <c r="W22" s="91"/>
      <c r="X22" s="91"/>
      <c r="Y22" s="91"/>
      <c r="Z22" s="91"/>
      <c r="AA22" s="91"/>
      <c r="AB22" s="91"/>
      <c r="AC22" s="91"/>
      <c r="AD22" s="91"/>
      <c r="AE22" s="91"/>
    </row>
    <row r="23" spans="1:36" x14ac:dyDescent="0.25">
      <c r="A23" s="376" t="s">
        <v>158</v>
      </c>
      <c r="B23" s="92">
        <v>55</v>
      </c>
      <c r="C23" s="92">
        <v>50</v>
      </c>
      <c r="D23" s="291">
        <v>54</v>
      </c>
      <c r="E23" s="72"/>
      <c r="U23" s="89"/>
    </row>
    <row r="24" spans="1:36" ht="16.5" thickBot="1" x14ac:dyDescent="0.3">
      <c r="A24" s="375" t="s">
        <v>159</v>
      </c>
      <c r="B24" s="86">
        <v>29</v>
      </c>
      <c r="C24" s="86">
        <v>27</v>
      </c>
      <c r="D24" s="279">
        <v>29</v>
      </c>
      <c r="E24" s="72"/>
      <c r="F24" s="916" t="s">
        <v>454</v>
      </c>
      <c r="G24" s="916"/>
      <c r="H24" s="916"/>
      <c r="I24" s="916"/>
      <c r="J24" s="916"/>
      <c r="K24" s="916"/>
      <c r="L24" s="916"/>
      <c r="M24" s="916"/>
      <c r="N24" s="916"/>
      <c r="O24" s="916"/>
      <c r="P24" s="916"/>
      <c r="Q24" s="916"/>
      <c r="R24" s="916"/>
      <c r="S24" s="916"/>
      <c r="T24" s="916"/>
      <c r="U24" s="89"/>
      <c r="AA24" s="362"/>
    </row>
    <row r="25" spans="1:36" x14ac:dyDescent="0.25">
      <c r="A25" s="376" t="s">
        <v>190</v>
      </c>
      <c r="B25" s="92">
        <v>17</v>
      </c>
      <c r="C25" s="92">
        <v>16</v>
      </c>
      <c r="D25" s="291">
        <v>17</v>
      </c>
      <c r="E25" s="72"/>
      <c r="F25" s="373"/>
      <c r="G25" s="262" t="s">
        <v>155</v>
      </c>
      <c r="H25" s="262" t="s">
        <v>156</v>
      </c>
      <c r="I25" s="262" t="s">
        <v>157</v>
      </c>
      <c r="J25" s="262" t="s">
        <v>158</v>
      </c>
      <c r="K25" s="262" t="s">
        <v>159</v>
      </c>
      <c r="L25" s="262" t="s">
        <v>190</v>
      </c>
      <c r="M25" s="262" t="s">
        <v>546</v>
      </c>
      <c r="N25" s="262" t="s">
        <v>533</v>
      </c>
      <c r="O25" s="262" t="s">
        <v>470</v>
      </c>
      <c r="P25" s="262" t="s">
        <v>471</v>
      </c>
      <c r="Q25" s="262" t="s">
        <v>277</v>
      </c>
      <c r="R25" s="262" t="s">
        <v>276</v>
      </c>
      <c r="S25" s="262" t="s">
        <v>192</v>
      </c>
      <c r="T25" s="395" t="s">
        <v>11</v>
      </c>
      <c r="U25" s="89"/>
      <c r="V25" s="89"/>
      <c r="AA25" s="103"/>
      <c r="AB25" s="103"/>
      <c r="AC25" s="746"/>
      <c r="AD25" s="652"/>
      <c r="AE25" s="652"/>
      <c r="AF25" s="103"/>
      <c r="AG25" s="103"/>
    </row>
    <row r="26" spans="1:36" x14ac:dyDescent="0.25">
      <c r="A26" s="375" t="s">
        <v>546</v>
      </c>
      <c r="B26" s="86">
        <v>96</v>
      </c>
      <c r="C26" s="86">
        <v>0</v>
      </c>
      <c r="D26" s="279">
        <v>96</v>
      </c>
      <c r="E26" s="72"/>
      <c r="F26" s="375" t="s">
        <v>437</v>
      </c>
      <c r="G26" s="86">
        <v>333</v>
      </c>
      <c r="H26" s="86">
        <v>157</v>
      </c>
      <c r="I26" s="86">
        <v>88</v>
      </c>
      <c r="J26" s="86">
        <v>170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281</v>
      </c>
      <c r="R26" s="86">
        <v>0</v>
      </c>
      <c r="S26" s="86">
        <v>0</v>
      </c>
      <c r="T26" s="279">
        <v>174</v>
      </c>
      <c r="U26" s="89"/>
      <c r="V26" s="89"/>
      <c r="AA26" s="103"/>
      <c r="AB26" s="103"/>
      <c r="AC26" s="746"/>
      <c r="AD26" s="652"/>
      <c r="AE26" s="652"/>
      <c r="AF26" s="103"/>
      <c r="AG26" s="103"/>
    </row>
    <row r="27" spans="1:36" x14ac:dyDescent="0.25">
      <c r="A27" s="376" t="s">
        <v>533</v>
      </c>
      <c r="B27" s="92">
        <v>59</v>
      </c>
      <c r="C27" s="92">
        <v>65</v>
      </c>
      <c r="D27" s="291">
        <v>60</v>
      </c>
      <c r="E27" s="92"/>
      <c r="F27" s="376" t="s">
        <v>128</v>
      </c>
      <c r="G27" s="92">
        <v>0</v>
      </c>
      <c r="H27" s="92">
        <v>0</v>
      </c>
      <c r="I27" s="92">
        <v>69</v>
      </c>
      <c r="J27" s="92">
        <v>41</v>
      </c>
      <c r="K27" s="92">
        <v>19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235</v>
      </c>
      <c r="S27" s="92">
        <v>0</v>
      </c>
      <c r="T27" s="641">
        <v>52</v>
      </c>
      <c r="U27" s="89"/>
      <c r="V27" s="89"/>
      <c r="AA27" s="103"/>
      <c r="AB27" s="103"/>
      <c r="AC27" s="746"/>
      <c r="AD27" s="652"/>
      <c r="AE27" s="652"/>
      <c r="AF27" s="103"/>
      <c r="AG27" s="103"/>
    </row>
    <row r="28" spans="1:36" x14ac:dyDescent="0.25">
      <c r="A28" s="375" t="s">
        <v>470</v>
      </c>
      <c r="B28" s="86">
        <v>36</v>
      </c>
      <c r="C28" s="86">
        <v>33</v>
      </c>
      <c r="D28" s="279">
        <v>35</v>
      </c>
      <c r="E28" s="91"/>
      <c r="F28" s="375" t="s">
        <v>131</v>
      </c>
      <c r="G28" s="86">
        <v>0</v>
      </c>
      <c r="H28" s="86">
        <v>175</v>
      </c>
      <c r="I28" s="86">
        <v>70</v>
      </c>
      <c r="J28" s="86">
        <v>42</v>
      </c>
      <c r="K28" s="86">
        <v>25</v>
      </c>
      <c r="L28" s="86">
        <v>8</v>
      </c>
      <c r="M28" s="86">
        <v>0</v>
      </c>
      <c r="N28" s="86">
        <v>0</v>
      </c>
      <c r="O28" s="86">
        <v>0</v>
      </c>
      <c r="P28" s="86">
        <v>0</v>
      </c>
      <c r="Q28" s="86">
        <v>42</v>
      </c>
      <c r="R28" s="86">
        <v>0</v>
      </c>
      <c r="S28" s="86">
        <v>46</v>
      </c>
      <c r="T28" s="279">
        <v>70</v>
      </c>
      <c r="U28" s="89"/>
      <c r="V28" s="89"/>
      <c r="AA28" s="103"/>
      <c r="AB28" s="103"/>
      <c r="AC28" s="746"/>
      <c r="AD28" s="652"/>
      <c r="AE28" s="652"/>
      <c r="AF28" s="103"/>
      <c r="AG28" s="103"/>
    </row>
    <row r="29" spans="1:36" x14ac:dyDescent="0.25">
      <c r="A29" s="376" t="s">
        <v>471</v>
      </c>
      <c r="B29" s="92">
        <v>12</v>
      </c>
      <c r="C29" s="92">
        <v>11</v>
      </c>
      <c r="D29" s="291">
        <v>12</v>
      </c>
      <c r="E29" s="89"/>
      <c r="F29" s="376" t="s">
        <v>134</v>
      </c>
      <c r="G29" s="92">
        <v>0</v>
      </c>
      <c r="H29" s="92">
        <v>290</v>
      </c>
      <c r="I29" s="92">
        <v>164</v>
      </c>
      <c r="J29" s="92">
        <v>73</v>
      </c>
      <c r="K29" s="92">
        <v>17</v>
      </c>
      <c r="L29" s="92">
        <v>6</v>
      </c>
      <c r="M29" s="92">
        <v>0</v>
      </c>
      <c r="N29" s="92">
        <v>0</v>
      </c>
      <c r="O29" s="92">
        <v>0</v>
      </c>
      <c r="P29" s="92">
        <v>0</v>
      </c>
      <c r="Q29" s="92">
        <v>301</v>
      </c>
      <c r="R29" s="92">
        <v>134</v>
      </c>
      <c r="S29" s="92">
        <v>93</v>
      </c>
      <c r="T29" s="641">
        <v>57</v>
      </c>
      <c r="U29" s="89"/>
      <c r="V29" s="89"/>
      <c r="AA29" s="103"/>
      <c r="AB29" s="103"/>
      <c r="AC29" s="746"/>
      <c r="AD29" s="652"/>
      <c r="AE29" s="652"/>
      <c r="AF29" s="103"/>
      <c r="AG29" s="103"/>
    </row>
    <row r="30" spans="1:36" ht="15.75" thickBot="1" x14ac:dyDescent="0.3">
      <c r="A30" s="375" t="s">
        <v>276</v>
      </c>
      <c r="B30" s="86">
        <v>314</v>
      </c>
      <c r="C30" s="86">
        <v>102</v>
      </c>
      <c r="D30" s="279">
        <v>304</v>
      </c>
      <c r="E30" s="366"/>
      <c r="F30" s="375" t="s">
        <v>138</v>
      </c>
      <c r="G30" s="86">
        <v>0</v>
      </c>
      <c r="H30" s="86">
        <v>162</v>
      </c>
      <c r="I30" s="86">
        <v>59</v>
      </c>
      <c r="J30" s="86">
        <v>30</v>
      </c>
      <c r="K30" s="86">
        <v>14</v>
      </c>
      <c r="L30" s="86">
        <v>13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222</v>
      </c>
      <c r="S30" s="86">
        <v>97</v>
      </c>
      <c r="T30" s="279">
        <v>39</v>
      </c>
      <c r="U30" s="89"/>
      <c r="V30" s="89"/>
      <c r="AA30" s="103"/>
      <c r="AB30" s="103"/>
      <c r="AC30" s="746"/>
      <c r="AD30" s="652"/>
      <c r="AE30" s="652"/>
      <c r="AF30" s="103"/>
      <c r="AG30" s="103"/>
    </row>
    <row r="31" spans="1:36" ht="16.5" thickTop="1" thickBot="1" x14ac:dyDescent="0.3">
      <c r="A31" s="377" t="s">
        <v>11</v>
      </c>
      <c r="B31" s="222">
        <v>59</v>
      </c>
      <c r="C31" s="222">
        <v>46</v>
      </c>
      <c r="D31" s="328">
        <v>57</v>
      </c>
      <c r="E31" s="367"/>
      <c r="F31" s="376" t="s">
        <v>132</v>
      </c>
      <c r="G31" s="92">
        <v>0</v>
      </c>
      <c r="H31" s="92">
        <v>0</v>
      </c>
      <c r="I31" s="92">
        <v>82</v>
      </c>
      <c r="J31" s="92">
        <v>34</v>
      </c>
      <c r="K31" s="92">
        <v>18</v>
      </c>
      <c r="L31" s="92">
        <v>11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180</v>
      </c>
      <c r="S31" s="92">
        <v>0</v>
      </c>
      <c r="T31" s="641">
        <v>36</v>
      </c>
      <c r="U31" s="89"/>
      <c r="V31" s="89"/>
      <c r="AA31" s="103"/>
      <c r="AB31" s="103"/>
      <c r="AC31" s="746"/>
      <c r="AD31" s="652"/>
      <c r="AE31" s="652"/>
      <c r="AF31" s="103"/>
      <c r="AG31" s="103"/>
    </row>
    <row r="32" spans="1:36" x14ac:dyDescent="0.25">
      <c r="A32" s="370"/>
      <c r="B32" s="72"/>
      <c r="C32" s="72"/>
      <c r="D32" s="72"/>
      <c r="E32" s="367"/>
      <c r="F32" s="375" t="s">
        <v>129</v>
      </c>
      <c r="G32" s="86">
        <v>0</v>
      </c>
      <c r="H32" s="86">
        <v>0</v>
      </c>
      <c r="I32" s="86">
        <v>70</v>
      </c>
      <c r="J32" s="86">
        <v>27</v>
      </c>
      <c r="K32" s="86">
        <v>16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346</v>
      </c>
      <c r="R32" s="86">
        <v>4</v>
      </c>
      <c r="S32" s="86">
        <v>0</v>
      </c>
      <c r="T32" s="279">
        <v>41</v>
      </c>
      <c r="U32" s="89"/>
      <c r="V32" s="89"/>
      <c r="AA32" s="103"/>
      <c r="AB32" s="103"/>
      <c r="AC32" s="746"/>
      <c r="AD32" s="652"/>
      <c r="AE32" s="652"/>
      <c r="AF32" s="103"/>
      <c r="AG32" s="103"/>
    </row>
    <row r="33" spans="1:33" ht="16.5" thickBot="1" x14ac:dyDescent="0.3">
      <c r="A33" s="920" t="s">
        <v>436</v>
      </c>
      <c r="B33" s="920"/>
      <c r="C33" s="920"/>
      <c r="D33" s="920"/>
      <c r="E33" s="367"/>
      <c r="F33" s="376" t="s">
        <v>370</v>
      </c>
      <c r="G33" s="92">
        <v>0</v>
      </c>
      <c r="H33" s="92">
        <v>0</v>
      </c>
      <c r="I33" s="92">
        <v>0</v>
      </c>
      <c r="J33" s="92">
        <v>22</v>
      </c>
      <c r="K33" s="92">
        <v>14</v>
      </c>
      <c r="L33" s="92">
        <v>8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641">
        <v>10</v>
      </c>
      <c r="U33" s="89"/>
      <c r="V33" s="89"/>
      <c r="AA33" s="103"/>
      <c r="AB33" s="103"/>
      <c r="AC33" s="746"/>
      <c r="AD33" s="652"/>
      <c r="AE33" s="652"/>
      <c r="AF33" s="103"/>
      <c r="AG33" s="103"/>
    </row>
    <row r="34" spans="1:33" x14ac:dyDescent="0.25">
      <c r="A34" s="396"/>
      <c r="B34" s="387" t="s">
        <v>3</v>
      </c>
      <c r="C34" s="388" t="s">
        <v>10</v>
      </c>
      <c r="D34" s="389" t="s">
        <v>11</v>
      </c>
      <c r="E34" s="367"/>
      <c r="F34" s="375" t="s">
        <v>142</v>
      </c>
      <c r="G34" s="86">
        <v>0</v>
      </c>
      <c r="H34" s="86">
        <v>0</v>
      </c>
      <c r="I34" s="86">
        <v>35</v>
      </c>
      <c r="J34" s="86">
        <v>25</v>
      </c>
      <c r="K34" s="86">
        <v>13</v>
      </c>
      <c r="L34" s="86">
        <v>8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20</v>
      </c>
      <c r="S34" s="86">
        <v>0</v>
      </c>
      <c r="T34" s="279">
        <v>23</v>
      </c>
      <c r="U34" s="89"/>
      <c r="V34" s="89"/>
      <c r="AA34" s="103"/>
      <c r="AB34" s="103"/>
      <c r="AC34" s="746"/>
      <c r="AD34" s="652"/>
      <c r="AE34" s="652"/>
      <c r="AF34" s="103"/>
      <c r="AG34" s="103"/>
    </row>
    <row r="35" spans="1:33" x14ac:dyDescent="0.25">
      <c r="A35" s="375" t="s">
        <v>155</v>
      </c>
      <c r="B35" s="86">
        <v>333</v>
      </c>
      <c r="C35" s="86">
        <v>332</v>
      </c>
      <c r="D35" s="279">
        <v>333</v>
      </c>
      <c r="E35" s="367"/>
      <c r="F35" s="376" t="s">
        <v>146</v>
      </c>
      <c r="G35" s="92">
        <v>0</v>
      </c>
      <c r="H35" s="92">
        <v>0</v>
      </c>
      <c r="I35" s="92">
        <v>43</v>
      </c>
      <c r="J35" s="92">
        <v>19</v>
      </c>
      <c r="K35" s="92">
        <v>10</v>
      </c>
      <c r="L35" s="92">
        <v>7</v>
      </c>
      <c r="M35" s="92">
        <v>0</v>
      </c>
      <c r="N35" s="92">
        <v>0</v>
      </c>
      <c r="O35" s="92">
        <v>0</v>
      </c>
      <c r="P35" s="92">
        <v>0</v>
      </c>
      <c r="Q35" s="92">
        <v>24</v>
      </c>
      <c r="R35" s="92">
        <v>174</v>
      </c>
      <c r="S35" s="92">
        <v>0</v>
      </c>
      <c r="T35" s="641">
        <v>27</v>
      </c>
      <c r="U35" s="89"/>
      <c r="V35" s="89"/>
      <c r="AA35" s="103"/>
      <c r="AB35" s="103"/>
      <c r="AC35" s="746"/>
      <c r="AD35" s="652"/>
      <c r="AE35" s="652"/>
      <c r="AF35" s="103"/>
      <c r="AG35" s="103"/>
    </row>
    <row r="36" spans="1:33" x14ac:dyDescent="0.25">
      <c r="A36" s="376" t="s">
        <v>156</v>
      </c>
      <c r="B36" s="92">
        <v>135</v>
      </c>
      <c r="C36" s="92">
        <v>88</v>
      </c>
      <c r="D36" s="291">
        <v>129</v>
      </c>
      <c r="E36" s="367"/>
      <c r="F36" s="375" t="s">
        <v>438</v>
      </c>
      <c r="G36" s="86">
        <v>0</v>
      </c>
      <c r="H36" s="86">
        <v>0</v>
      </c>
      <c r="I36" s="86">
        <v>39</v>
      </c>
      <c r="J36" s="86">
        <v>20</v>
      </c>
      <c r="K36" s="86">
        <v>11</v>
      </c>
      <c r="L36" s="86">
        <v>6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116</v>
      </c>
      <c r="S36" s="86">
        <v>0</v>
      </c>
      <c r="T36" s="279">
        <v>18</v>
      </c>
      <c r="U36" s="89"/>
      <c r="V36" s="89"/>
      <c r="AA36" s="103"/>
      <c r="AB36" s="103"/>
      <c r="AC36" s="746"/>
      <c r="AD36" s="652"/>
      <c r="AE36" s="652"/>
      <c r="AF36" s="103"/>
      <c r="AG36" s="103"/>
    </row>
    <row r="37" spans="1:33" x14ac:dyDescent="0.25">
      <c r="A37" s="375" t="s">
        <v>157</v>
      </c>
      <c r="B37" s="86">
        <v>51</v>
      </c>
      <c r="C37" s="86">
        <v>33</v>
      </c>
      <c r="D37" s="279">
        <v>48</v>
      </c>
      <c r="E37" s="367"/>
      <c r="F37" s="376" t="s">
        <v>147</v>
      </c>
      <c r="G37" s="92">
        <v>0</v>
      </c>
      <c r="H37" s="92">
        <v>0</v>
      </c>
      <c r="I37" s="92">
        <v>23</v>
      </c>
      <c r="J37" s="92">
        <v>22</v>
      </c>
      <c r="K37" s="92">
        <v>10</v>
      </c>
      <c r="L37" s="92">
        <v>6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6</v>
      </c>
      <c r="S37" s="92">
        <v>0</v>
      </c>
      <c r="T37" s="641">
        <v>11</v>
      </c>
      <c r="U37" s="89"/>
      <c r="V37" s="89"/>
      <c r="X37" s="91"/>
      <c r="Y37" s="91"/>
      <c r="Z37" s="91"/>
      <c r="AA37" s="372"/>
      <c r="AB37" s="103"/>
      <c r="AC37" s="746"/>
      <c r="AD37" s="652"/>
      <c r="AE37" s="652"/>
      <c r="AF37" s="103"/>
      <c r="AG37" s="103"/>
    </row>
    <row r="38" spans="1:33" x14ac:dyDescent="0.25">
      <c r="A38" s="376" t="s">
        <v>158</v>
      </c>
      <c r="B38" s="92">
        <v>26</v>
      </c>
      <c r="C38" s="92">
        <v>21</v>
      </c>
      <c r="D38" s="291">
        <v>25</v>
      </c>
      <c r="E38" s="367"/>
      <c r="F38" s="375" t="s">
        <v>148</v>
      </c>
      <c r="G38" s="86">
        <v>0</v>
      </c>
      <c r="H38" s="86">
        <v>0</v>
      </c>
      <c r="I38" s="86">
        <v>0</v>
      </c>
      <c r="J38" s="86">
        <v>0</v>
      </c>
      <c r="K38" s="86">
        <v>9</v>
      </c>
      <c r="L38" s="86">
        <v>6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112</v>
      </c>
      <c r="S38" s="86">
        <v>0</v>
      </c>
      <c r="T38" s="279">
        <v>8</v>
      </c>
      <c r="U38" s="89"/>
      <c r="V38" s="89"/>
      <c r="AA38" s="103"/>
      <c r="AB38" s="103"/>
      <c r="AC38" s="746"/>
      <c r="AD38" s="652"/>
      <c r="AE38" s="652"/>
      <c r="AF38" s="103"/>
      <c r="AG38" s="103"/>
    </row>
    <row r="39" spans="1:33" ht="15" customHeight="1" x14ac:dyDescent="0.25">
      <c r="A39" s="375" t="s">
        <v>159</v>
      </c>
      <c r="B39" s="86">
        <v>13</v>
      </c>
      <c r="C39" s="86">
        <v>12</v>
      </c>
      <c r="D39" s="279">
        <v>13</v>
      </c>
      <c r="E39" s="367"/>
      <c r="F39" s="376" t="s">
        <v>371</v>
      </c>
      <c r="G39" s="92">
        <v>0</v>
      </c>
      <c r="H39" s="92">
        <v>80</v>
      </c>
      <c r="I39" s="92">
        <v>35</v>
      </c>
      <c r="J39" s="92">
        <v>21</v>
      </c>
      <c r="K39" s="92">
        <v>9</v>
      </c>
      <c r="L39" s="92">
        <v>6</v>
      </c>
      <c r="M39" s="92">
        <v>34</v>
      </c>
      <c r="N39" s="92">
        <v>20</v>
      </c>
      <c r="O39" s="92">
        <v>12</v>
      </c>
      <c r="P39" s="92">
        <v>3.9759450171821307</v>
      </c>
      <c r="Q39" s="92">
        <v>0</v>
      </c>
      <c r="R39" s="92">
        <v>176</v>
      </c>
      <c r="S39" s="92">
        <v>0</v>
      </c>
      <c r="T39" s="641">
        <v>20</v>
      </c>
      <c r="U39" s="89"/>
      <c r="V39" s="89"/>
      <c r="AA39" s="103"/>
      <c r="AB39" s="103"/>
      <c r="AC39" s="746"/>
      <c r="AD39" s="652"/>
      <c r="AE39" s="652"/>
      <c r="AF39" s="103"/>
      <c r="AG39" s="103"/>
    </row>
    <row r="40" spans="1:33" x14ac:dyDescent="0.25">
      <c r="A40" s="791" t="s">
        <v>190</v>
      </c>
      <c r="B40" s="640">
        <v>7</v>
      </c>
      <c r="C40" s="640">
        <v>6</v>
      </c>
      <c r="D40" s="641">
        <v>7</v>
      </c>
      <c r="E40" s="368"/>
      <c r="F40" s="375" t="s">
        <v>150</v>
      </c>
      <c r="G40" s="86">
        <v>0</v>
      </c>
      <c r="H40" s="86">
        <v>0</v>
      </c>
      <c r="I40" s="86">
        <v>44</v>
      </c>
      <c r="J40" s="86">
        <v>12</v>
      </c>
      <c r="K40" s="86">
        <v>7</v>
      </c>
      <c r="L40" s="86">
        <v>9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279">
        <v>10</v>
      </c>
      <c r="U40" s="89"/>
      <c r="V40" s="89"/>
      <c r="AA40" s="103"/>
      <c r="AB40" s="103"/>
      <c r="AC40" s="746"/>
      <c r="AD40" s="652"/>
      <c r="AE40" s="652"/>
      <c r="AF40" s="103"/>
      <c r="AG40" s="103"/>
    </row>
    <row r="41" spans="1:33" x14ac:dyDescent="0.25">
      <c r="A41" s="375" t="s">
        <v>546</v>
      </c>
      <c r="B41" s="86">
        <v>34</v>
      </c>
      <c r="C41" s="86">
        <v>0</v>
      </c>
      <c r="D41" s="279">
        <v>34</v>
      </c>
      <c r="E41" s="367"/>
      <c r="F41" s="376" t="s">
        <v>153</v>
      </c>
      <c r="G41" s="92">
        <v>0</v>
      </c>
      <c r="H41" s="92">
        <v>47</v>
      </c>
      <c r="I41" s="92">
        <v>3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641">
        <v>46</v>
      </c>
      <c r="U41" s="89"/>
      <c r="V41" s="89"/>
      <c r="AA41" s="103"/>
      <c r="AB41" s="103"/>
      <c r="AC41" s="746"/>
      <c r="AD41" s="652"/>
      <c r="AE41" s="652"/>
      <c r="AF41" s="103"/>
      <c r="AG41" s="103"/>
    </row>
    <row r="42" spans="1:33" x14ac:dyDescent="0.25">
      <c r="A42" s="376" t="s">
        <v>533</v>
      </c>
      <c r="B42" s="92">
        <v>21</v>
      </c>
      <c r="C42" s="92">
        <v>15</v>
      </c>
      <c r="D42" s="291">
        <v>20</v>
      </c>
      <c r="E42" s="89"/>
      <c r="F42" s="375" t="s">
        <v>133</v>
      </c>
      <c r="G42" s="86">
        <v>0</v>
      </c>
      <c r="H42" s="86">
        <v>0</v>
      </c>
      <c r="I42" s="86">
        <v>0</v>
      </c>
      <c r="J42" s="86">
        <v>0</v>
      </c>
      <c r="K42" s="86">
        <v>13</v>
      </c>
      <c r="L42" s="86">
        <v>6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6">
        <v>63</v>
      </c>
      <c r="S42" s="86">
        <v>0</v>
      </c>
      <c r="T42" s="279">
        <v>13</v>
      </c>
      <c r="U42" s="89"/>
      <c r="V42" s="89"/>
      <c r="AA42" s="103"/>
      <c r="AB42" s="103"/>
      <c r="AC42" s="746"/>
      <c r="AD42" s="652"/>
      <c r="AE42" s="652"/>
      <c r="AF42" s="103"/>
      <c r="AG42" s="103"/>
    </row>
    <row r="43" spans="1:33" ht="15.75" thickBot="1" x14ac:dyDescent="0.3">
      <c r="A43" s="375" t="s">
        <v>470</v>
      </c>
      <c r="B43" s="86">
        <v>12</v>
      </c>
      <c r="C43" s="86">
        <v>10</v>
      </c>
      <c r="D43" s="279">
        <v>12</v>
      </c>
      <c r="E43" s="366"/>
      <c r="F43" s="376" t="s">
        <v>105</v>
      </c>
      <c r="G43" s="92">
        <v>0</v>
      </c>
      <c r="H43" s="92">
        <v>213</v>
      </c>
      <c r="I43" s="92">
        <v>45</v>
      </c>
      <c r="J43" s="92">
        <v>20</v>
      </c>
      <c r="K43" s="92">
        <v>12</v>
      </c>
      <c r="L43" s="92">
        <v>7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383">
        <v>108</v>
      </c>
      <c r="S43" s="383">
        <v>0</v>
      </c>
      <c r="T43" s="641">
        <v>17</v>
      </c>
      <c r="U43" s="89"/>
      <c r="V43" s="89"/>
      <c r="AA43" s="103"/>
      <c r="AB43" s="103"/>
      <c r="AC43" s="746"/>
      <c r="AD43" s="652"/>
      <c r="AE43" s="652"/>
      <c r="AF43" s="103"/>
      <c r="AG43" s="103"/>
    </row>
    <row r="44" spans="1:33" ht="16.5" thickTop="1" thickBot="1" x14ac:dyDescent="0.3">
      <c r="A44" s="376" t="s">
        <v>471</v>
      </c>
      <c r="B44" s="92">
        <v>4</v>
      </c>
      <c r="C44" s="92">
        <v>4</v>
      </c>
      <c r="D44" s="291">
        <v>4</v>
      </c>
      <c r="E44" s="367"/>
      <c r="F44" s="377" t="s">
        <v>11</v>
      </c>
      <c r="G44" s="222">
        <v>333</v>
      </c>
      <c r="H44" s="222">
        <v>129</v>
      </c>
      <c r="I44" s="222">
        <v>48</v>
      </c>
      <c r="J44" s="222">
        <v>25</v>
      </c>
      <c r="K44" s="222">
        <v>13</v>
      </c>
      <c r="L44" s="222">
        <v>7</v>
      </c>
      <c r="M44" s="222">
        <v>34</v>
      </c>
      <c r="N44" s="222">
        <v>20</v>
      </c>
      <c r="O44" s="222">
        <v>12</v>
      </c>
      <c r="P44" s="222">
        <v>4</v>
      </c>
      <c r="Q44" s="222">
        <v>168</v>
      </c>
      <c r="R44" s="222">
        <v>124</v>
      </c>
      <c r="S44" s="222">
        <v>92</v>
      </c>
      <c r="T44" s="328">
        <v>27</v>
      </c>
      <c r="U44" s="89"/>
      <c r="V44" s="89"/>
      <c r="AA44" s="103"/>
      <c r="AB44" s="103"/>
      <c r="AC44" s="746"/>
      <c r="AD44" s="652"/>
      <c r="AE44" s="652"/>
      <c r="AF44" s="103"/>
      <c r="AG44" s="103"/>
    </row>
    <row r="45" spans="1:33" x14ac:dyDescent="0.25">
      <c r="A45" s="375" t="s">
        <v>277</v>
      </c>
      <c r="B45" s="86">
        <v>168</v>
      </c>
      <c r="C45" s="86">
        <v>0</v>
      </c>
      <c r="D45" s="279">
        <v>168</v>
      </c>
      <c r="E45" s="367"/>
      <c r="U45" s="89"/>
    </row>
    <row r="46" spans="1:33" x14ac:dyDescent="0.25">
      <c r="A46" s="376" t="s">
        <v>276</v>
      </c>
      <c r="B46" s="92">
        <v>127</v>
      </c>
      <c r="C46" s="92">
        <v>66</v>
      </c>
      <c r="D46" s="291">
        <v>124</v>
      </c>
      <c r="E46" s="367"/>
      <c r="U46" s="89"/>
    </row>
    <row r="47" spans="1:33" ht="15.75" thickBot="1" x14ac:dyDescent="0.3">
      <c r="A47" s="375" t="s">
        <v>192</v>
      </c>
      <c r="B47" s="86">
        <v>92</v>
      </c>
      <c r="C47" s="86">
        <v>0</v>
      </c>
      <c r="D47" s="279">
        <v>92</v>
      </c>
      <c r="E47" s="367"/>
      <c r="U47" s="89"/>
    </row>
    <row r="48" spans="1:33" ht="16.5" thickTop="1" thickBot="1" x14ac:dyDescent="0.3">
      <c r="A48" s="377" t="s">
        <v>11</v>
      </c>
      <c r="B48" s="222">
        <v>28</v>
      </c>
      <c r="C48" s="222">
        <v>19</v>
      </c>
      <c r="D48" s="328">
        <v>27</v>
      </c>
      <c r="E48" s="367"/>
      <c r="U48" s="89"/>
    </row>
    <row r="49" spans="1:21" x14ac:dyDescent="0.25">
      <c r="A49" s="928" t="s">
        <v>457</v>
      </c>
      <c r="B49" s="928"/>
      <c r="C49" s="928"/>
      <c r="D49" s="928"/>
      <c r="E49" s="367"/>
      <c r="U49" s="89"/>
    </row>
    <row r="50" spans="1:21" x14ac:dyDescent="0.25">
      <c r="A50" s="928"/>
      <c r="B50" s="928"/>
      <c r="C50" s="928"/>
      <c r="D50" s="928"/>
      <c r="E50" s="368"/>
      <c r="U50" s="89"/>
    </row>
    <row r="51" spans="1:21" x14ac:dyDescent="0.25">
      <c r="B51" s="89"/>
      <c r="C51" s="89"/>
      <c r="D51" s="89"/>
      <c r="E51" s="367"/>
      <c r="U51" s="89"/>
    </row>
    <row r="52" spans="1:21" x14ac:dyDescent="0.25">
      <c r="B52" s="89"/>
      <c r="C52" s="89"/>
      <c r="D52" s="89"/>
      <c r="E52" s="89"/>
      <c r="U52" s="89"/>
    </row>
    <row r="53" spans="1:21" x14ac:dyDescent="0.25">
      <c r="B53" s="89"/>
      <c r="C53" s="89"/>
      <c r="D53" s="89"/>
    </row>
    <row r="54" spans="1:21" x14ac:dyDescent="0.25">
      <c r="B54" s="89"/>
      <c r="C54" s="89"/>
      <c r="D54" s="89"/>
    </row>
    <row r="55" spans="1:21" x14ac:dyDescent="0.25">
      <c r="B55" s="89"/>
      <c r="C55" s="89"/>
      <c r="D55" s="89"/>
    </row>
    <row r="56" spans="1:21" x14ac:dyDescent="0.25">
      <c r="B56" s="89"/>
      <c r="C56" s="89"/>
      <c r="D56" s="89"/>
    </row>
    <row r="57" spans="1:21" x14ac:dyDescent="0.25">
      <c r="B57" s="89"/>
      <c r="C57" s="89"/>
      <c r="D57" s="89"/>
    </row>
    <row r="58" spans="1:21" x14ac:dyDescent="0.25">
      <c r="B58" s="89"/>
      <c r="C58" s="89"/>
      <c r="D58" s="89"/>
    </row>
    <row r="59" spans="1:21" x14ac:dyDescent="0.25">
      <c r="B59" s="89"/>
      <c r="C59" s="89"/>
      <c r="D59" s="89"/>
    </row>
    <row r="60" spans="1:21" x14ac:dyDescent="0.25">
      <c r="B60" s="89"/>
      <c r="C60" s="89"/>
      <c r="D60" s="89"/>
    </row>
    <row r="61" spans="1:21" x14ac:dyDescent="0.25">
      <c r="B61" s="89"/>
      <c r="C61" s="89"/>
      <c r="D61" s="89"/>
    </row>
    <row r="62" spans="1:21" x14ac:dyDescent="0.25">
      <c r="B62" s="89"/>
      <c r="C62" s="89"/>
      <c r="D62" s="89"/>
    </row>
  </sheetData>
  <mergeCells count="7">
    <mergeCell ref="V1:AJ1"/>
    <mergeCell ref="A33:D33"/>
    <mergeCell ref="A49:D50"/>
    <mergeCell ref="A1:D1"/>
    <mergeCell ref="F1:T1"/>
    <mergeCell ref="F24:T24"/>
    <mergeCell ref="A18:D1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Overview_AvgPopbyLocation</vt:lpstr>
      <vt:lpstr>Overview_On-Grounds</vt:lpstr>
      <vt:lpstr>Overview_OperCap</vt:lpstr>
      <vt:lpstr>Overview_EmployeeData</vt:lpstr>
      <vt:lpstr>Admissions_Type</vt:lpstr>
      <vt:lpstr>Admissions_Crime_Sentence</vt:lpstr>
      <vt:lpstr>Admissions_Needs_Risk</vt:lpstr>
      <vt:lpstr>Releases Summary</vt:lpstr>
      <vt:lpstr>Releases_Felony Info</vt:lpstr>
      <vt:lpstr>Releases_All_Admit Types</vt:lpstr>
      <vt:lpstr>Release Type_Profile</vt:lpstr>
      <vt:lpstr>Inmates_Demos</vt:lpstr>
      <vt:lpstr>Inmates_AdmType and FelClass</vt:lpstr>
      <vt:lpstr>Inmates_County</vt:lpstr>
      <vt:lpstr>Inmates_June 30_Crimes</vt:lpstr>
      <vt:lpstr>Inmates_SentLengths</vt:lpstr>
      <vt:lpstr>Inmates_Needs_Risk</vt:lpstr>
      <vt:lpstr>Inmates_DepartmentalEscapes</vt:lpstr>
      <vt:lpstr>Parole</vt:lpstr>
      <vt:lpstr>Recidivism</vt:lpstr>
    </vt:vector>
  </TitlesOfParts>
  <Company>CDOC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L Barr</dc:creator>
  <cp:lastModifiedBy>Magby, Julie</cp:lastModifiedBy>
  <dcterms:created xsi:type="dcterms:W3CDTF">2014-03-11T19:06:02Z</dcterms:created>
  <dcterms:modified xsi:type="dcterms:W3CDTF">2019-02-20T21:49:23Z</dcterms:modified>
</cp:coreProperties>
</file>