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\GSR\Statistical_Reports\Stat Report_FY2015\Report\Sections Broken Out_Word\"/>
    </mc:Choice>
  </mc:AlternateContent>
  <bookViews>
    <workbookView xWindow="1500" yWindow="120" windowWidth="13620" windowHeight="11895" activeTab="17"/>
  </bookViews>
  <sheets>
    <sheet name="Overview_AvgPopbyLocation" sheetId="2" r:id="rId1"/>
    <sheet name="Overview_On-Grounds_FY2004_2015" sheetId="3" r:id="rId2"/>
    <sheet name="Overview_OperCap_FY2004-2015" sheetId="4" r:id="rId3"/>
    <sheet name="Overview_EmployeeData" sheetId="1" r:id="rId4"/>
    <sheet name="Admissions_Type" sheetId="8" r:id="rId5"/>
    <sheet name="Admissions_Crime_Sentence" sheetId="9" r:id="rId6"/>
    <sheet name="Admissions_Needs_Risk" sheetId="10" r:id="rId7"/>
    <sheet name="Releases Summary" sheetId="27" r:id="rId8"/>
    <sheet name="Releases_NewCommits Only" sheetId="11" r:id="rId9"/>
    <sheet name="Releases_All_Admit Types" sheetId="12" r:id="rId10"/>
    <sheet name="Release Type_Profile" sheetId="26" r:id="rId11"/>
    <sheet name="Inmates_Demos" sheetId="18" r:id="rId12"/>
    <sheet name="Inmates_AdmType and FelClass" sheetId="17" r:id="rId13"/>
    <sheet name="Inmates_County" sheetId="16" r:id="rId14"/>
    <sheet name="Inmates_June 30_Crimes" sheetId="15" r:id="rId15"/>
    <sheet name="Inmates_SentLengths" sheetId="21" r:id="rId16"/>
    <sheet name="Inmates_Needs_Risk" sheetId="13" r:id="rId17"/>
    <sheet name="Inmates_DepartmentalEscapes" sheetId="5" r:id="rId18"/>
    <sheet name="Parole" sheetId="25" r:id="rId19"/>
    <sheet name="Recidivism" sheetId="24" r:id="rId20"/>
  </sheets>
  <calcPr calcId="152511"/>
</workbook>
</file>

<file path=xl/calcChain.xml><?xml version="1.0" encoding="utf-8"?>
<calcChain xmlns="http://schemas.openxmlformats.org/spreadsheetml/2006/main">
  <c r="G27" i="5" l="1"/>
  <c r="C36" i="5"/>
  <c r="C39" i="5" s="1"/>
  <c r="C40" i="5" s="1"/>
  <c r="G33" i="5"/>
  <c r="G36" i="5"/>
  <c r="G39" i="5" s="1"/>
  <c r="F36" i="5"/>
  <c r="F39" i="5" s="1"/>
  <c r="F40" i="5" s="1"/>
  <c r="E36" i="5"/>
  <c r="E39" i="5" s="1"/>
  <c r="E40" i="5" s="1"/>
  <c r="D36" i="5"/>
  <c r="D39" i="5" s="1"/>
  <c r="D40" i="5" s="1"/>
  <c r="G40" i="5" l="1"/>
  <c r="C36" i="27"/>
  <c r="B36" i="27"/>
  <c r="B27" i="27"/>
  <c r="C27" i="27"/>
  <c r="C8" i="27"/>
  <c r="D8" i="27"/>
  <c r="E8" i="27"/>
  <c r="F8" i="27"/>
  <c r="G8" i="27"/>
  <c r="B8" i="27"/>
  <c r="S38" i="9"/>
  <c r="D15" i="8"/>
  <c r="E58" i="8"/>
  <c r="F57" i="8"/>
  <c r="F54" i="8"/>
  <c r="F53" i="8"/>
  <c r="F52" i="8"/>
  <c r="D58" i="8"/>
  <c r="C58" i="8"/>
  <c r="B58" i="8"/>
  <c r="D35" i="27"/>
  <c r="D32" i="27"/>
  <c r="D33" i="27"/>
  <c r="D34" i="27"/>
  <c r="D31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14" i="27"/>
  <c r="D27" i="27" l="1"/>
  <c r="D36" i="27"/>
  <c r="C34" i="10"/>
  <c r="D34" i="10"/>
  <c r="E34" i="10"/>
  <c r="F34" i="10"/>
  <c r="G34" i="10"/>
  <c r="H34" i="10"/>
  <c r="I34" i="10"/>
  <c r="J34" i="10"/>
  <c r="K34" i="10"/>
  <c r="L34" i="10"/>
  <c r="B34" i="10"/>
  <c r="B9" i="10" l="1"/>
  <c r="C9" i="10"/>
  <c r="D9" i="10"/>
  <c r="E9" i="10"/>
  <c r="F9" i="10"/>
  <c r="E71" i="9"/>
  <c r="D71" i="9"/>
  <c r="R38" i="9"/>
  <c r="P38" i="9"/>
  <c r="O38" i="9"/>
  <c r="M38" i="9"/>
  <c r="L38" i="9"/>
  <c r="J38" i="9"/>
  <c r="I38" i="9"/>
  <c r="T37" i="9"/>
  <c r="Q37" i="9"/>
  <c r="N37" i="9"/>
  <c r="K37" i="9"/>
  <c r="T36" i="9"/>
  <c r="Q36" i="9"/>
  <c r="N36" i="9"/>
  <c r="K36" i="9"/>
  <c r="T35" i="9"/>
  <c r="Q35" i="9"/>
  <c r="N35" i="9"/>
  <c r="K35" i="9"/>
  <c r="T34" i="9"/>
  <c r="Q34" i="9"/>
  <c r="N34" i="9"/>
  <c r="K34" i="9"/>
  <c r="T33" i="9"/>
  <c r="Q33" i="9"/>
  <c r="N33" i="9"/>
  <c r="K33" i="9"/>
  <c r="T32" i="9"/>
  <c r="Q32" i="9"/>
  <c r="N32" i="9"/>
  <c r="K32" i="9"/>
  <c r="T31" i="9"/>
  <c r="Q31" i="9"/>
  <c r="N31" i="9"/>
  <c r="K31" i="9"/>
  <c r="T30" i="9"/>
  <c r="Q30" i="9"/>
  <c r="N30" i="9"/>
  <c r="K30" i="9"/>
  <c r="T29" i="9"/>
  <c r="Q29" i="9"/>
  <c r="N29" i="9"/>
  <c r="K29" i="9"/>
  <c r="T28" i="9"/>
  <c r="Q28" i="9"/>
  <c r="N28" i="9"/>
  <c r="K28" i="9"/>
  <c r="T27" i="9"/>
  <c r="Q27" i="9"/>
  <c r="N27" i="9"/>
  <c r="K27" i="9"/>
  <c r="T26" i="9"/>
  <c r="Q26" i="9"/>
  <c r="N26" i="9"/>
  <c r="K26" i="9"/>
  <c r="T25" i="9"/>
  <c r="Q25" i="9"/>
  <c r="N25" i="9"/>
  <c r="K25" i="9"/>
  <c r="T24" i="9"/>
  <c r="Q24" i="9"/>
  <c r="N24" i="9"/>
  <c r="K24" i="9"/>
  <c r="T23" i="9"/>
  <c r="Q23" i="9"/>
  <c r="N23" i="9"/>
  <c r="K23" i="9"/>
  <c r="T22" i="9"/>
  <c r="Q22" i="9"/>
  <c r="N22" i="9"/>
  <c r="K22" i="9"/>
  <c r="T21" i="9"/>
  <c r="Q21" i="9"/>
  <c r="N21" i="9"/>
  <c r="K21" i="9"/>
  <c r="T20" i="9"/>
  <c r="Q20" i="9"/>
  <c r="N20" i="9"/>
  <c r="K20" i="9"/>
  <c r="T19" i="9"/>
  <c r="Q19" i="9"/>
  <c r="N19" i="9"/>
  <c r="K19" i="9"/>
  <c r="T18" i="9"/>
  <c r="Q18" i="9"/>
  <c r="N18" i="9"/>
  <c r="K18" i="9"/>
  <c r="T17" i="9"/>
  <c r="Q17" i="9"/>
  <c r="N17" i="9"/>
  <c r="K17" i="9"/>
  <c r="T16" i="9"/>
  <c r="Q16" i="9"/>
  <c r="N16" i="9"/>
  <c r="K16" i="9"/>
  <c r="T15" i="9"/>
  <c r="Q15" i="9"/>
  <c r="N15" i="9"/>
  <c r="K15" i="9"/>
  <c r="T14" i="9"/>
  <c r="Q14" i="9"/>
  <c r="N14" i="9"/>
  <c r="K14" i="9"/>
  <c r="T13" i="9"/>
  <c r="Q13" i="9"/>
  <c r="N13" i="9"/>
  <c r="K13" i="9"/>
  <c r="T12" i="9"/>
  <c r="Q12" i="9"/>
  <c r="N12" i="9"/>
  <c r="K12" i="9"/>
  <c r="T11" i="9"/>
  <c r="Q11" i="9"/>
  <c r="N11" i="9"/>
  <c r="K11" i="9"/>
  <c r="T10" i="9"/>
  <c r="Q10" i="9"/>
  <c r="N10" i="9"/>
  <c r="K10" i="9"/>
  <c r="T9" i="9"/>
  <c r="Q9" i="9"/>
  <c r="N9" i="9"/>
  <c r="K9" i="9"/>
  <c r="T8" i="9"/>
  <c r="Q8" i="9"/>
  <c r="N8" i="9"/>
  <c r="K8" i="9"/>
  <c r="T7" i="9"/>
  <c r="Q7" i="9"/>
  <c r="N7" i="9"/>
  <c r="K7" i="9"/>
  <c r="E39" i="9"/>
  <c r="D39" i="9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4" i="8"/>
  <c r="P66" i="8"/>
  <c r="O66" i="8"/>
  <c r="F47" i="8"/>
  <c r="F48" i="8"/>
  <c r="F49" i="8"/>
  <c r="F50" i="8"/>
  <c r="F51" i="8"/>
  <c r="F55" i="8"/>
  <c r="F56" i="8"/>
  <c r="F46" i="8"/>
  <c r="F40" i="8"/>
  <c r="F39" i="8"/>
  <c r="F38" i="8"/>
  <c r="F37" i="8"/>
  <c r="F36" i="8"/>
  <c r="E41" i="8"/>
  <c r="D41" i="8"/>
  <c r="C41" i="8"/>
  <c r="B41" i="8"/>
  <c r="C31" i="8"/>
  <c r="D31" i="8"/>
  <c r="E31" i="8"/>
  <c r="B31" i="8"/>
  <c r="F22" i="8"/>
  <c r="F23" i="8"/>
  <c r="F24" i="8"/>
  <c r="F25" i="8"/>
  <c r="F26" i="8"/>
  <c r="F27" i="8"/>
  <c r="F28" i="8"/>
  <c r="F29" i="8"/>
  <c r="F30" i="8"/>
  <c r="F21" i="8"/>
  <c r="D14" i="8"/>
  <c r="D13" i="8"/>
  <c r="D12" i="8"/>
  <c r="D11" i="8"/>
  <c r="C16" i="8"/>
  <c r="B16" i="8"/>
  <c r="L7" i="8"/>
  <c r="C16" i="1"/>
  <c r="M29" i="4"/>
  <c r="N33" i="3"/>
  <c r="N37" i="3"/>
  <c r="U29" i="9" l="1"/>
  <c r="U33" i="9"/>
  <c r="U7" i="9"/>
  <c r="U10" i="9"/>
  <c r="U12" i="9"/>
  <c r="U15" i="9"/>
  <c r="U17" i="9"/>
  <c r="U19" i="9"/>
  <c r="U24" i="9"/>
  <c r="U9" i="9"/>
  <c r="U11" i="9"/>
  <c r="U13" i="9"/>
  <c r="U14" i="9"/>
  <c r="U16" i="9"/>
  <c r="U18" i="9"/>
  <c r="U20" i="9"/>
  <c r="U21" i="9"/>
  <c r="U22" i="9"/>
  <c r="U23" i="9"/>
  <c r="K38" i="9"/>
  <c r="N38" i="9"/>
  <c r="F41" i="8"/>
  <c r="T38" i="9"/>
  <c r="U25" i="9"/>
  <c r="U26" i="9"/>
  <c r="U27" i="9"/>
  <c r="U28" i="9"/>
  <c r="U30" i="9"/>
  <c r="U31" i="9"/>
  <c r="U32" i="9"/>
  <c r="U34" i="9"/>
  <c r="U35" i="9"/>
  <c r="U36" i="9"/>
  <c r="U37" i="9"/>
  <c r="Q38" i="9"/>
  <c r="U8" i="9"/>
  <c r="Q66" i="8"/>
  <c r="F58" i="8"/>
  <c r="F31" i="8"/>
  <c r="D16" i="8"/>
  <c r="U8" i="17"/>
  <c r="T8" i="17"/>
  <c r="V4" i="17"/>
  <c r="V5" i="17"/>
  <c r="V6" i="17"/>
  <c r="V7" i="17"/>
  <c r="V3" i="17"/>
  <c r="V13" i="17"/>
  <c r="V14" i="17"/>
  <c r="V15" i="17"/>
  <c r="V16" i="17"/>
  <c r="V17" i="17"/>
  <c r="V18" i="17"/>
  <c r="V19" i="17"/>
  <c r="V20" i="17"/>
  <c r="V12" i="17"/>
  <c r="U21" i="17"/>
  <c r="C107" i="16"/>
  <c r="B107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46" i="16"/>
  <c r="C13" i="11"/>
  <c r="B13" i="11"/>
  <c r="D4" i="11"/>
  <c r="D5" i="11"/>
  <c r="D6" i="11"/>
  <c r="D7" i="11"/>
  <c r="D8" i="11"/>
  <c r="D9" i="11"/>
  <c r="D10" i="11"/>
  <c r="D11" i="11"/>
  <c r="D12" i="11"/>
  <c r="D3" i="11"/>
  <c r="U38" i="9" l="1"/>
  <c r="V8" i="17"/>
  <c r="D107" i="16"/>
  <c r="D13" i="11" l="1"/>
  <c r="M25" i="1"/>
  <c r="L2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5" i="1"/>
  <c r="H20" i="1"/>
  <c r="H12" i="1"/>
  <c r="C10" i="1"/>
  <c r="H21" i="1" l="1"/>
  <c r="I12" i="1" s="1"/>
  <c r="N25" i="1"/>
  <c r="C17" i="1"/>
  <c r="L29" i="4"/>
  <c r="K32" i="3"/>
  <c r="I20" i="1" l="1"/>
  <c r="I9" i="1"/>
  <c r="I14" i="1"/>
  <c r="I18" i="1"/>
  <c r="I6" i="1"/>
  <c r="I10" i="1"/>
  <c r="I15" i="1"/>
  <c r="I19" i="1"/>
  <c r="I7" i="1"/>
  <c r="I11" i="1"/>
  <c r="I16" i="1"/>
  <c r="I5" i="1"/>
  <c r="I8" i="1"/>
  <c r="I13" i="1"/>
  <c r="I17" i="1"/>
  <c r="D7" i="1"/>
  <c r="D11" i="1"/>
  <c r="D15" i="1"/>
  <c r="D9" i="1"/>
  <c r="D5" i="1"/>
  <c r="D8" i="1"/>
  <c r="D12" i="1"/>
  <c r="D13" i="1"/>
  <c r="D6" i="1"/>
  <c r="D14" i="1"/>
  <c r="D16" i="1"/>
  <c r="D10" i="1"/>
  <c r="M28" i="3"/>
  <c r="M33" i="3" s="1"/>
  <c r="M37" i="3"/>
  <c r="H8" i="2"/>
  <c r="K29" i="4"/>
  <c r="I29" i="4"/>
  <c r="L37" i="3"/>
  <c r="K37" i="3"/>
  <c r="J37" i="3"/>
  <c r="I37" i="3"/>
  <c r="K31" i="3"/>
  <c r="L28" i="3"/>
  <c r="L33" i="3" s="1"/>
  <c r="J28" i="3"/>
  <c r="J33" i="3" s="1"/>
  <c r="I28" i="3"/>
  <c r="I33" i="3" s="1"/>
  <c r="K19" i="3"/>
  <c r="K14" i="3"/>
  <c r="K11" i="3"/>
  <c r="H7" i="2"/>
  <c r="H6" i="2"/>
  <c r="K28" i="3" l="1"/>
  <c r="K33" i="3" s="1"/>
</calcChain>
</file>

<file path=xl/comments1.xml><?xml version="1.0" encoding="utf-8"?>
<comments xmlns="http://schemas.openxmlformats.org/spreadsheetml/2006/main">
  <authors>
    <author>User</author>
  </authors>
  <commentList>
    <comment ref="A3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<sst xmlns="http://schemas.openxmlformats.org/spreadsheetml/2006/main" count="1889" uniqueCount="571">
  <si>
    <t>Gender</t>
  </si>
  <si>
    <t>#</t>
  </si>
  <si>
    <t>%</t>
  </si>
  <si>
    <t>Male</t>
  </si>
  <si>
    <t>21-29</t>
  </si>
  <si>
    <t>30-39</t>
  </si>
  <si>
    <t>40-49</t>
  </si>
  <si>
    <t>50-59</t>
  </si>
  <si>
    <t>60+</t>
  </si>
  <si>
    <t>Total</t>
  </si>
  <si>
    <t>Female</t>
  </si>
  <si>
    <t>Grand Total</t>
  </si>
  <si>
    <t>Age Range</t>
  </si>
  <si>
    <t>Caucasian</t>
  </si>
  <si>
    <t>Hispanic or Latino</t>
  </si>
  <si>
    <t>African American</t>
  </si>
  <si>
    <t>Native American</t>
  </si>
  <si>
    <t>Asian</t>
  </si>
  <si>
    <t>Pacific Islander</t>
  </si>
  <si>
    <t>Two or More Races</t>
  </si>
  <si>
    <t>Location</t>
  </si>
  <si>
    <t>Arkansas Valley CF</t>
  </si>
  <si>
    <t>Buena Vista CC</t>
  </si>
  <si>
    <t>Centennial CF</t>
  </si>
  <si>
    <t>Colorado CC</t>
  </si>
  <si>
    <t>Colorado State Penitentiary</t>
  </si>
  <si>
    <t>Colorado Territorial CF</t>
  </si>
  <si>
    <t>Canon Minimum Centers</t>
  </si>
  <si>
    <t>Delta CC</t>
  </si>
  <si>
    <t>Denver Complex</t>
  </si>
  <si>
    <t>Fremont CF</t>
  </si>
  <si>
    <t>La Vista CF</t>
  </si>
  <si>
    <t>Limon CF</t>
  </si>
  <si>
    <t>Rifle CC</t>
  </si>
  <si>
    <t>San Carlos CF</t>
  </si>
  <si>
    <t>Sterling CF</t>
  </si>
  <si>
    <t>Trinidad CF</t>
  </si>
  <si>
    <t>Youthful Offender System</t>
  </si>
  <si>
    <t>Central Impact Employees</t>
  </si>
  <si>
    <t>Correctional Industries</t>
  </si>
  <si>
    <t>Parole Offices</t>
  </si>
  <si>
    <t>Community Corrections</t>
  </si>
  <si>
    <t>State Prisons</t>
  </si>
  <si>
    <t>Private Prisons</t>
  </si>
  <si>
    <t>County Jail Backlog</t>
  </si>
  <si>
    <t>County Jail Contract</t>
  </si>
  <si>
    <t>Ethnicity</t>
  </si>
  <si>
    <t>Facility</t>
  </si>
  <si>
    <t>Security Level</t>
  </si>
  <si>
    <t>Arkansas Valley Corr. Facility</t>
  </si>
  <si>
    <t>III</t>
  </si>
  <si>
    <t>Arrowhead Correctional Center</t>
  </si>
  <si>
    <t>II</t>
  </si>
  <si>
    <t>Buena Vista Correctional Facility</t>
  </si>
  <si>
    <t xml:space="preserve">Buena Vista Minimum Center </t>
  </si>
  <si>
    <t>Centennial Correctional Facility</t>
  </si>
  <si>
    <t>IV</t>
  </si>
  <si>
    <t>Colorado Corr. Alt. Program</t>
  </si>
  <si>
    <t>I</t>
  </si>
  <si>
    <t>Colorado Correctional Center</t>
  </si>
  <si>
    <t>V</t>
  </si>
  <si>
    <t>Colorado Territorial Corr. Facility</t>
  </si>
  <si>
    <t>Colorado Women’s Corr. Facility</t>
  </si>
  <si>
    <t>Delta Correctional Center</t>
  </si>
  <si>
    <t>Denver Reception &amp; Diagnostic Ctr</t>
  </si>
  <si>
    <t>Denver Women’s Corr. Facility</t>
  </si>
  <si>
    <t>Fort Lyon Correctional Facility</t>
  </si>
  <si>
    <t>Four Mile Correctional Center</t>
  </si>
  <si>
    <t>Fremont Correctional Facility</t>
  </si>
  <si>
    <t>La Vista Correctional Facility</t>
  </si>
  <si>
    <t>Limon Correctional Facility</t>
  </si>
  <si>
    <t>Pueblo Minimum Center</t>
  </si>
  <si>
    <t>Rifle Correctional Center</t>
  </si>
  <si>
    <t xml:space="preserve">San Carlos Correctional Facility </t>
  </si>
  <si>
    <t>Skyline Correctional Center</t>
  </si>
  <si>
    <t>Southern Transport Unit at YOS</t>
  </si>
  <si>
    <t>Sterling Correctional Facility</t>
  </si>
  <si>
    <t>Trinidad Correctional Facility</t>
  </si>
  <si>
    <t>Total DOC Facilities</t>
  </si>
  <si>
    <t>Intensive Supervision</t>
  </si>
  <si>
    <t>Jail Backlog/Regressions</t>
  </si>
  <si>
    <t>Total Adult Jurisdictional</t>
  </si>
  <si>
    <t>YOS - Pueblo</t>
  </si>
  <si>
    <t>YOS - Community</t>
  </si>
  <si>
    <t>Total YOS</t>
  </si>
  <si>
    <t>Arkansas Valley Correctional Facility</t>
  </si>
  <si>
    <t>Colorado Correctional Alternative Program</t>
  </si>
  <si>
    <t>Colorado Territorial Correctional Facility</t>
  </si>
  <si>
    <t>Colorado Women’s Correctional Facility</t>
  </si>
  <si>
    <t>Denver Reception &amp; Diagnostic Center</t>
  </si>
  <si>
    <t>Denver Women’s Correctional Facility</t>
  </si>
  <si>
    <t>Pre-Release Correctional Center</t>
  </si>
  <si>
    <t>Total Adult Facilities</t>
  </si>
  <si>
    <r>
      <t>Other</t>
    </r>
    <r>
      <rPr>
        <vertAlign val="superscript"/>
        <sz val="11"/>
        <rFont val="Calibri"/>
        <family val="2"/>
      </rPr>
      <t>a</t>
    </r>
  </si>
  <si>
    <r>
      <t>YOS - Other</t>
    </r>
    <r>
      <rPr>
        <vertAlign val="superscript"/>
        <sz val="11"/>
        <rFont val="Calibri"/>
        <family val="2"/>
      </rPr>
      <t>a</t>
    </r>
  </si>
  <si>
    <r>
      <t>V</t>
    </r>
    <r>
      <rPr>
        <vertAlign val="superscript"/>
        <sz val="11"/>
        <color indexed="8"/>
        <rFont val="Calibri"/>
        <family val="2"/>
      </rPr>
      <t>a</t>
    </r>
  </si>
  <si>
    <t>Note: Infirmary beds are not included</t>
  </si>
  <si>
    <r>
      <t xml:space="preserve">a </t>
    </r>
    <r>
      <rPr>
        <sz val="9"/>
        <rFont val="Calibri"/>
        <family val="2"/>
      </rPr>
      <t xml:space="preserve">Centennial Correctional Facility changed from Level IV to Level V in 2010.   </t>
    </r>
  </si>
  <si>
    <r>
      <t>b</t>
    </r>
    <r>
      <rPr>
        <sz val="9"/>
        <rFont val="Calibri"/>
        <family val="2"/>
      </rPr>
      <t xml:space="preserve"> Other includes off-grounds, escapees, in-state and out of state contracts.</t>
    </r>
  </si>
  <si>
    <t>--</t>
  </si>
  <si>
    <t xml:space="preserve">Denver Reception &amp; Diagnostic Center </t>
  </si>
  <si>
    <t>San Carlos Correctional Facility</t>
  </si>
  <si>
    <t>Southern Transport Unit</t>
  </si>
  <si>
    <t>Subtotal</t>
  </si>
  <si>
    <t>Contract</t>
  </si>
  <si>
    <t>Bent County Correctional Facility</t>
  </si>
  <si>
    <t>Cheyenne Mountain Reentry Center</t>
  </si>
  <si>
    <t>Crowley County Correctional Facility</t>
  </si>
  <si>
    <t>Kit Carson County Correctional Center</t>
  </si>
  <si>
    <t>Other</t>
  </si>
  <si>
    <t>Jail Contract/Backlog</t>
  </si>
  <si>
    <t>Community Contract Centers</t>
  </si>
  <si>
    <t>Intensive Supervision (ISP)</t>
  </si>
  <si>
    <t>Federal Tracking</t>
  </si>
  <si>
    <t>Fiscal Year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</si>
  <si>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</si>
  <si>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</si>
  <si>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</si>
  <si>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</si>
  <si>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</si>
  <si>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</si>
  <si>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</si>
  <si>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</si>
  <si>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</si>
  <si>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</si>
  <si>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Court Commitments</t>
  </si>
  <si>
    <t>Technical Returns</t>
  </si>
  <si>
    <t>Other Admits</t>
  </si>
  <si>
    <t>Total Admissions</t>
  </si>
  <si>
    <t>1st Degree Murder</t>
  </si>
  <si>
    <t>2nd Degree Murder</t>
  </si>
  <si>
    <t>Manslaughter</t>
  </si>
  <si>
    <t>Homicide</t>
  </si>
  <si>
    <t>Robbery</t>
  </si>
  <si>
    <t>Aggravated Robbery</t>
  </si>
  <si>
    <t>Kidnapping</t>
  </si>
  <si>
    <t>Assault</t>
  </si>
  <si>
    <t>Menacing</t>
  </si>
  <si>
    <t>Sexual Assault</t>
  </si>
  <si>
    <t>Sexual Assault - Child</t>
  </si>
  <si>
    <t>Arson</t>
  </si>
  <si>
    <t>Weapons</t>
  </si>
  <si>
    <t>Child Abuse</t>
  </si>
  <si>
    <t>Controlled Substances</t>
  </si>
  <si>
    <t>Marijuana</t>
  </si>
  <si>
    <t>Other Drug Offenses</t>
  </si>
  <si>
    <t>Escape</t>
  </si>
  <si>
    <t>Contraband</t>
  </si>
  <si>
    <t>Identity Theft</t>
  </si>
  <si>
    <t>Theft</t>
  </si>
  <si>
    <t>Burglary</t>
  </si>
  <si>
    <t>Trespassing/Mischief</t>
  </si>
  <si>
    <t>Forgery</t>
  </si>
  <si>
    <t>MV Theft</t>
  </si>
  <si>
    <t>Traffic</t>
  </si>
  <si>
    <t>Public Peace</t>
  </si>
  <si>
    <t>Fraud/Embezzlement</t>
  </si>
  <si>
    <t>Organized Crime</t>
  </si>
  <si>
    <t>Perjury</t>
  </si>
  <si>
    <t>1</t>
  </si>
  <si>
    <t>2</t>
  </si>
  <si>
    <t>3</t>
  </si>
  <si>
    <t>4</t>
  </si>
  <si>
    <t>5</t>
  </si>
  <si>
    <t>Choate</t>
  </si>
  <si>
    <t>Inchoate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</si>
  <si>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</si>
  <si>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</si>
  <si>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</si>
  <si>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</si>
  <si>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</si>
  <si>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</si>
  <si>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</si>
  <si>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</si>
  <si>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</si>
  <si>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</si>
  <si>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</si>
  <si>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New Commitments</t>
  </si>
  <si>
    <t>Parole Returns</t>
  </si>
  <si>
    <t>Parole Return - New Conviction</t>
  </si>
  <si>
    <t>Bond Return/Audit Return/State Hospital</t>
  </si>
  <si>
    <t>Probation</t>
  </si>
  <si>
    <t>Court Order Discharge</t>
  </si>
  <si>
    <t>Interstate Compact</t>
  </si>
  <si>
    <t>YOS Failure - New Conviction</t>
  </si>
  <si>
    <t>Avg. Age</t>
  </si>
  <si>
    <t>Std. dev. of Age</t>
  </si>
  <si>
    <t>Median Age</t>
  </si>
  <si>
    <t>Min. Age</t>
  </si>
  <si>
    <t>Max. Age</t>
  </si>
  <si>
    <t>AgeRange</t>
  </si>
  <si>
    <t>18-19</t>
  </si>
  <si>
    <t>60-69</t>
  </si>
  <si>
    <t>70+</t>
  </si>
  <si>
    <t>Hispanic/Latino</t>
  </si>
  <si>
    <t>6</t>
  </si>
  <si>
    <t>Habitual</t>
  </si>
  <si>
    <t>Lifetime Sex</t>
  </si>
  <si>
    <t>Felony Class</t>
  </si>
  <si>
    <t>DENVER</t>
  </si>
  <si>
    <t>EL PASO</t>
  </si>
  <si>
    <t>JEFFERSON</t>
  </si>
  <si>
    <t>ARAPAHOE</t>
  </si>
  <si>
    <t>ADAMS</t>
  </si>
  <si>
    <t>WELD</t>
  </si>
  <si>
    <t>PUEBLO</t>
  </si>
  <si>
    <t>LARIMER</t>
  </si>
  <si>
    <t>MESA</t>
  </si>
  <si>
    <t>BOULDER</t>
  </si>
  <si>
    <t>DOUGLAS</t>
  </si>
  <si>
    <t>LA PLATA</t>
  </si>
  <si>
    <t>FREMONT</t>
  </si>
  <si>
    <t>GARFIELD</t>
  </si>
  <si>
    <t>LOGAN</t>
  </si>
  <si>
    <t>MORGAN</t>
  </si>
  <si>
    <t>MONTEZUMA</t>
  </si>
  <si>
    <t>BROOMFIELD</t>
  </si>
  <si>
    <t>ALAMOSA</t>
  </si>
  <si>
    <t>MOFFAT</t>
  </si>
  <si>
    <t>MONTROSE</t>
  </si>
  <si>
    <t>OTERO</t>
  </si>
  <si>
    <t>CHAFFEE</t>
  </si>
  <si>
    <t>TELLER</t>
  </si>
  <si>
    <t>EAGLE</t>
  </si>
  <si>
    <t>PROWERS</t>
  </si>
  <si>
    <t>LINCOLN</t>
  </si>
  <si>
    <t>LAS ANIMAS</t>
  </si>
  <si>
    <t>DELTA</t>
  </si>
  <si>
    <t>GRAND</t>
  </si>
  <si>
    <t>SUMMIT</t>
  </si>
  <si>
    <t>GUNNISON</t>
  </si>
  <si>
    <t>RIO GRANDE</t>
  </si>
  <si>
    <t>ARCHULETA</t>
  </si>
  <si>
    <t>ELBERT</t>
  </si>
  <si>
    <t>YUMA</t>
  </si>
  <si>
    <t>HUERFANO</t>
  </si>
  <si>
    <t>GILPIN</t>
  </si>
  <si>
    <t>BENT</t>
  </si>
  <si>
    <t>LAKE</t>
  </si>
  <si>
    <t>KIT CARSON</t>
  </si>
  <si>
    <t>CROWLEY</t>
  </si>
  <si>
    <t>SAN MIGUEL</t>
  </si>
  <si>
    <t>ROUTT</t>
  </si>
  <si>
    <t>PITKIN</t>
  </si>
  <si>
    <t>PARK</t>
  </si>
  <si>
    <t>CONEJOS</t>
  </si>
  <si>
    <t>RIO BLANCO</t>
  </si>
  <si>
    <t>SAGUACHE</t>
  </si>
  <si>
    <t>PHILLIPS</t>
  </si>
  <si>
    <t>COSTILLA</t>
  </si>
  <si>
    <t>WASHINGTON</t>
  </si>
  <si>
    <t>SEDGWICK</t>
  </si>
  <si>
    <t>BACA</t>
  </si>
  <si>
    <t>JACKSON</t>
  </si>
  <si>
    <t>SAN JUAN</t>
  </si>
  <si>
    <t>CUSTER</t>
  </si>
  <si>
    <t>County</t>
  </si>
  <si>
    <t>Pre HB 93-1302</t>
  </si>
  <si>
    <t>Post HB 93-1302</t>
  </si>
  <si>
    <t>SEXUAL ASSAULT</t>
  </si>
  <si>
    <t>AGGRAVATED INCEST</t>
  </si>
  <si>
    <t>ENTICEMENT OF A CHILD</t>
  </si>
  <si>
    <t>SEXUAL ASSAULT ON CHILD</t>
  </si>
  <si>
    <t>INCEST</t>
  </si>
  <si>
    <t>Medical</t>
  </si>
  <si>
    <t>Mental Health</t>
  </si>
  <si>
    <t>Substance Abuse</t>
  </si>
  <si>
    <t>Sex Offender</t>
  </si>
  <si>
    <t>Developmental Disability</t>
  </si>
  <si>
    <t>Vocational</t>
  </si>
  <si>
    <t>Academic</t>
  </si>
  <si>
    <t>Discretionary</t>
  </si>
  <si>
    <t>Mandatory</t>
  </si>
  <si>
    <t>Mand Reparole</t>
  </si>
  <si>
    <t>HB 1351 Mandatory</t>
  </si>
  <si>
    <t>Discharges</t>
  </si>
  <si>
    <t>Martin/Cooper Discharges</t>
  </si>
  <si>
    <t>Discharge to Pending Charges</t>
  </si>
  <si>
    <t>Discharge to Detainer</t>
  </si>
  <si>
    <t>Deceased</t>
  </si>
  <si>
    <t>Appeal Bond</t>
  </si>
  <si>
    <t>Release Type</t>
  </si>
  <si>
    <t>*Data only reflects first admission for fiscal year</t>
  </si>
  <si>
    <t>Habitual-Other</t>
  </si>
  <si>
    <t>Habitual-Life</t>
  </si>
  <si>
    <t>Parole</t>
  </si>
  <si>
    <t>Sentence Discharge</t>
  </si>
  <si>
    <t>Arrowhead CC</t>
  </si>
  <si>
    <t>Buena Vista MC</t>
  </si>
  <si>
    <t>Buena Vista CF</t>
  </si>
  <si>
    <t>Denver Rec &amp; Diag</t>
  </si>
  <si>
    <t>Denver Women's CF</t>
  </si>
  <si>
    <t>Four Mile CC</t>
  </si>
  <si>
    <t>Skyline CC</t>
  </si>
  <si>
    <t>Bent County CF</t>
  </si>
  <si>
    <t>Cheyenne Mtn RC</t>
  </si>
  <si>
    <t>Crowley County CF</t>
  </si>
  <si>
    <t>Comm Corr Centers</t>
  </si>
  <si>
    <t>Intensive Sup</t>
  </si>
  <si>
    <t>Jail Backlog</t>
  </si>
  <si>
    <t>Return to Custody</t>
  </si>
  <si>
    <t>Tech. Parole Returns</t>
  </si>
  <si>
    <t>Other Technical Returns</t>
  </si>
  <si>
    <t>Other New Convictions</t>
  </si>
  <si>
    <t>Admit Type</t>
  </si>
  <si>
    <t>Releases by Admit Type - Felony Class and Gender</t>
  </si>
  <si>
    <t>Bent County CC</t>
  </si>
  <si>
    <t>Colo State Pen</t>
  </si>
  <si>
    <t>Colo Territorial CF</t>
  </si>
  <si>
    <t>Kit Carson CF</t>
  </si>
  <si>
    <t>Average</t>
  </si>
  <si>
    <t>Age</t>
  </si>
  <si>
    <t>20-29</t>
  </si>
  <si>
    <t>New Ct. Commit</t>
  </si>
  <si>
    <t>Habitual Other</t>
  </si>
  <si>
    <t>Habitual Life</t>
  </si>
  <si>
    <t>Lifetime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</si>
  <si>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</si>
  <si>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</si>
  <si>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</si>
  <si>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</si>
  <si>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</si>
  <si>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</si>
  <si>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</si>
  <si>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</si>
  <si>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</si>
  <si>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</si>
  <si>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</si>
  <si>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</si>
  <si>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</si>
  <si>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</si>
  <si>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</si>
  <si>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</si>
  <si>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</si>
  <si>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</si>
  <si>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</si>
  <si>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</si>
  <si>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</si>
  <si>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</si>
  <si>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</si>
  <si>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</si>
  <si>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</si>
  <si>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</si>
  <si>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</si>
  <si>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</si>
  <si>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</si>
  <si>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</si>
  <si>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</si>
  <si>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</si>
  <si>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</si>
  <si>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</si>
  <si>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</si>
  <si>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</si>
  <si>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</si>
  <si>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</si>
  <si>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</si>
  <si>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</si>
  <si>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</si>
  <si>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</si>
  <si>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</si>
  <si>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</si>
  <si>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</si>
  <si>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</si>
  <si>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</si>
  <si>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</si>
  <si>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</si>
  <si>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</si>
  <si>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</si>
  <si>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</si>
  <si>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San Juan</t>
  </si>
  <si>
    <t>San Miguel</t>
  </si>
  <si>
    <t>Sauuache</t>
  </si>
  <si>
    <t>Sedgwick</t>
  </si>
  <si>
    <t>Summit</t>
  </si>
  <si>
    <t>Teller</t>
  </si>
  <si>
    <t>Washington</t>
  </si>
  <si>
    <t>Weld</t>
  </si>
  <si>
    <t>Yuma</t>
  </si>
  <si>
    <t>Weapons/Explosives</t>
  </si>
  <si>
    <t>Drug Offense</t>
  </si>
  <si>
    <t>Months</t>
  </si>
  <si>
    <t>Parole Return/NC</t>
  </si>
  <si>
    <t>Life Parole</t>
  </si>
  <si>
    <t>Lifetime Supervision</t>
  </si>
  <si>
    <t>Life Without Parole</t>
  </si>
  <si>
    <t>Death</t>
  </si>
  <si>
    <t>Past PED</t>
  </si>
  <si>
    <t>Not Past PED</t>
  </si>
  <si>
    <t>Life Sentences</t>
  </si>
  <si>
    <t>Ethnicty by Facility</t>
  </si>
  <si>
    <t>Age by Facility</t>
  </si>
  <si>
    <t>Admit Type by Facility</t>
  </si>
  <si>
    <t>Admit Type Numbers</t>
  </si>
  <si>
    <t>Admission by Needs and Risk Levels</t>
  </si>
  <si>
    <t>Ethnicty and Age Numbers</t>
  </si>
  <si>
    <t>Median Age (Years)</t>
  </si>
  <si>
    <t>County of Commitment by Facility</t>
  </si>
  <si>
    <t>County of Commitment Numbers</t>
  </si>
  <si>
    <t>Governing Sentence by Facility</t>
  </si>
  <si>
    <t>Average Time Served (months) by Facility</t>
  </si>
  <si>
    <t>Percent</t>
  </si>
  <si>
    <t># of Offenders</t>
  </si>
  <si>
    <t>PED Numbers</t>
  </si>
  <si>
    <t>Governing Sentence Total</t>
  </si>
  <si>
    <t>Admissions by Crime/Sentences</t>
  </si>
  <si>
    <t>Regular Parole</t>
  </si>
  <si>
    <t>ISP Parole</t>
  </si>
  <si>
    <t>Parole Type</t>
  </si>
  <si>
    <t>Domestic Parole by Type</t>
  </si>
  <si>
    <t>Type</t>
  </si>
  <si>
    <t>Domestic Parole</t>
  </si>
  <si>
    <t>Felony Class 1</t>
  </si>
  <si>
    <t>Felony Class 2</t>
  </si>
  <si>
    <t>Felony Class 3</t>
  </si>
  <si>
    <t>Felony Class 4</t>
  </si>
  <si>
    <t>Felony Class 5</t>
  </si>
  <si>
    <t>Felony Class 6</t>
  </si>
  <si>
    <t>Habitual/Lifetime</t>
  </si>
  <si>
    <t>Felony</t>
  </si>
  <si>
    <t>Nonviolent</t>
  </si>
  <si>
    <t>Violent</t>
  </si>
  <si>
    <t>Violent/Nonviolent</t>
  </si>
  <si>
    <t>No</t>
  </si>
  <si>
    <t>Yes</t>
  </si>
  <si>
    <t>Gang</t>
  </si>
  <si>
    <t>Low Risk</t>
  </si>
  <si>
    <t>Medium Risk</t>
  </si>
  <si>
    <t>High Risk</t>
  </si>
  <si>
    <t>Early parole discharge</t>
  </si>
  <si>
    <t>Return with new crime</t>
  </si>
  <si>
    <t>New Crime</t>
  </si>
  <si>
    <t>Technical Violation</t>
  </si>
  <si>
    <t>1 year</t>
  </si>
  <si>
    <t>2 year</t>
  </si>
  <si>
    <t>3 year</t>
  </si>
  <si>
    <t>4 year</t>
  </si>
  <si>
    <t>5 year</t>
  </si>
  <si>
    <t>Recidivism Rates</t>
  </si>
  <si>
    <t>Other Release</t>
  </si>
  <si>
    <t>LSI Risk*</t>
  </si>
  <si>
    <t>* Doesn't include those offenders missing an LSI score.</t>
  </si>
  <si>
    <t>Discretionary Paroles</t>
  </si>
  <si>
    <t>Mandatory Paroles</t>
  </si>
  <si>
    <t>Others</t>
  </si>
  <si>
    <t>Jail</t>
  </si>
  <si>
    <t>CC Felony Class-Governing Sentence (Months)</t>
  </si>
  <si>
    <t>CC Felony Class-Length of Stay (Months)</t>
  </si>
  <si>
    <t>Murder</t>
  </si>
  <si>
    <t>Theft/MV Theft</t>
  </si>
  <si>
    <t>Pre-1979</t>
  </si>
  <si>
    <t>1979-1985</t>
  </si>
  <si>
    <t>1985-1993</t>
  </si>
  <si>
    <t>1993-present</t>
  </si>
  <si>
    <t>Other(Includes Interstate)</t>
  </si>
  <si>
    <t>Governing Law</t>
  </si>
  <si>
    <t>Parole Return</t>
  </si>
  <si>
    <t>Probation Return</t>
  </si>
  <si>
    <t>Court Commits</t>
  </si>
  <si>
    <t>Releases by Gender</t>
  </si>
  <si>
    <t>Releases by Type</t>
  </si>
  <si>
    <t>Release Type by Median Age</t>
  </si>
  <si>
    <t>Release Type by Gender Average Age</t>
  </si>
  <si>
    <t xml:space="preserve">*Numbers may vary due to missing data. </t>
  </si>
  <si>
    <t>LSI-R Total Score</t>
  </si>
  <si>
    <t>Releases by Court Commitment Felony Class</t>
  </si>
  <si>
    <t>Releases by Crime - Length of Stay (Months)</t>
  </si>
  <si>
    <t xml:space="preserve"> </t>
  </si>
  <si>
    <t>Releases by Crime and Felony Class</t>
  </si>
  <si>
    <t xml:space="preserve">*Data only includes new court commitments who paroled or discharged their sentence. </t>
  </si>
  <si>
    <t>Felony Class by Facility*</t>
  </si>
  <si>
    <t>Felony Class Numbers*</t>
  </si>
  <si>
    <t>*Excludes dual commitments, interstate compact, and state hospital holds.</t>
  </si>
  <si>
    <t>Crimes*</t>
  </si>
  <si>
    <t>Crimes by Facility**</t>
  </si>
  <si>
    <t>** Excludes dual commitments.</t>
  </si>
  <si>
    <t>* Excludes dual commitments, interstate compact, and state hospital holds.</t>
  </si>
  <si>
    <t>2014</t>
  </si>
  <si>
    <t>DOLORES</t>
  </si>
  <si>
    <t>KIOWA</t>
  </si>
  <si>
    <t>Misc</t>
  </si>
  <si>
    <t>SEXUAL ASSAULT 2ND DEGREE</t>
  </si>
  <si>
    <t>Gov Min Sentence</t>
  </si>
  <si>
    <t>Medical Level</t>
  </si>
  <si>
    <t>Return to Controlling Jurisdiction</t>
  </si>
  <si>
    <t>Drug Felony 3</t>
  </si>
  <si>
    <t>Drug Felony 4</t>
  </si>
  <si>
    <t>Parole Return/New Conviction</t>
  </si>
  <si>
    <t>Court Ordered Discharge/New Conviction</t>
  </si>
  <si>
    <t>Probation Return/New Conviction</t>
  </si>
  <si>
    <t>Court Ordered Discharge</t>
  </si>
  <si>
    <t>YOS Failure - Termination</t>
  </si>
  <si>
    <t>Asian American</t>
  </si>
  <si>
    <t>Interstate</t>
  </si>
  <si>
    <t>Successful completion</t>
  </si>
  <si>
    <t>Technical return</t>
  </si>
  <si>
    <t>Number of Records</t>
  </si>
  <si>
    <t>15-17</t>
  </si>
  <si>
    <t>19 and Under</t>
  </si>
  <si>
    <t>2015</t>
  </si>
  <si>
    <t>CHEYENNE</t>
  </si>
  <si>
    <t>HINSDALE</t>
  </si>
  <si>
    <t>SEXUAL ASSAULT-AT RISK</t>
  </si>
  <si>
    <t>SEXUAL EXPLOITATION CHILD</t>
  </si>
  <si>
    <t>Miscellaneous</t>
  </si>
  <si>
    <t>Offense</t>
  </si>
  <si>
    <t>CLEAR CREEk</t>
  </si>
  <si>
    <t>Drug Felony Class 1</t>
  </si>
  <si>
    <t>Drug Felony Class 3</t>
  </si>
  <si>
    <t>Drug Felony Class 4</t>
  </si>
  <si>
    <t>Pre 3 Previous Convictions</t>
  </si>
  <si>
    <t xml:space="preserve">Post 3 Previous Convictions </t>
  </si>
  <si>
    <t>Post 2 Previous Convictions</t>
  </si>
  <si>
    <t>Avg Gov Sentence</t>
  </si>
  <si>
    <t>SEXUAL ASSAULT ON CHILD -</t>
  </si>
  <si>
    <t>SEXUAL ASSAULT-AGAINST AT</t>
  </si>
  <si>
    <t>SEXUAL ASSAULT-SERIOUS BO</t>
  </si>
  <si>
    <t>PATRONIZING A PROSTITUTED</t>
  </si>
  <si>
    <t>SEXUAL ASSAULT ON A CHILD</t>
  </si>
  <si>
    <t>SEXUAL ASSAULT-CAUSES SUB</t>
  </si>
  <si>
    <t>SOLICITATION CHILD PROSTI</t>
  </si>
  <si>
    <t>INTERNET LURING OF CHILD-</t>
  </si>
  <si>
    <t>INTERNET SEXUAL EXPLOITAT</t>
  </si>
  <si>
    <t>SEXUAL ASSAULT-INCAPABLE</t>
  </si>
  <si>
    <t>SEXUAL ASSAULT-VICTIM INC</t>
  </si>
  <si>
    <t>SEXUAL ASSAULT-VICTIM LES</t>
  </si>
  <si>
    <t>SEXUAL CONTACT-KNOWS THE</t>
  </si>
  <si>
    <t>SEXUAL CONTACT-OTHER THAN</t>
  </si>
  <si>
    <r>
      <t>a</t>
    </r>
    <r>
      <rPr>
        <sz val="9"/>
        <color rgb="FFFF0000"/>
        <rFont val="Calibri"/>
        <family val="2"/>
      </rPr>
      <t>Other includes fugitives, revocations in jail and awaiting transfer, and external placements.</t>
    </r>
  </si>
  <si>
    <t>On-Grounds Population and Security Levels as of June 30, FY 2004 - 2015</t>
  </si>
  <si>
    <r>
      <t>Other</t>
    </r>
    <r>
      <rPr>
        <b/>
        <vertAlign val="superscript"/>
        <sz val="11"/>
        <rFont val="Calibri"/>
        <family val="2"/>
      </rPr>
      <t>a</t>
    </r>
  </si>
  <si>
    <t>Operational Capacity by Facililty as of June 30, FY2004 - 2015</t>
  </si>
  <si>
    <t>Average Population by Location FY2009 - 2015</t>
  </si>
  <si>
    <t xml:space="preserve"> Total</t>
  </si>
  <si>
    <t>Admissions Overview</t>
  </si>
  <si>
    <t>Age Information</t>
  </si>
  <si>
    <t>Employee Overview</t>
  </si>
  <si>
    <t>Total Releases</t>
  </si>
  <si>
    <t>Releases Overview</t>
  </si>
  <si>
    <t>Releases Average Governing Sentence</t>
  </si>
  <si>
    <t>Admissions By Habitual Sentences</t>
  </si>
  <si>
    <t>Admissions By Most Serious Crime</t>
  </si>
  <si>
    <t>Admissions By Fiscal Year</t>
  </si>
  <si>
    <t>Admissions By Type</t>
  </si>
  <si>
    <t>Admissions By Age Range</t>
  </si>
  <si>
    <t>Admissions By Ethnicity</t>
  </si>
  <si>
    <t>Admissions By County</t>
  </si>
  <si>
    <t>Admissions By Felony Class</t>
  </si>
  <si>
    <t>Employees By Age</t>
  </si>
  <si>
    <t>Employees By Ethnicity</t>
  </si>
  <si>
    <t>Employees By Location</t>
  </si>
  <si>
    <t>Releases By Fiscal Year</t>
  </si>
  <si>
    <t>Releases By Gender</t>
  </si>
  <si>
    <t xml:space="preserve">Releases By Governing Law </t>
  </si>
  <si>
    <t>Releases By Facility</t>
  </si>
  <si>
    <t>Parole Returns-
New Felony Convictions</t>
  </si>
  <si>
    <t>Other+A1:E50</t>
  </si>
  <si>
    <t>17-19</t>
  </si>
  <si>
    <t>Dolores</t>
  </si>
  <si>
    <t>Hinsdale</t>
  </si>
  <si>
    <t>Males</t>
  </si>
  <si>
    <t>Females</t>
  </si>
  <si>
    <t>0%</t>
  </si>
  <si>
    <t>Population by Needs and Risk Levels</t>
  </si>
  <si>
    <t>State Facility</t>
  </si>
  <si>
    <t>Contract Facilty</t>
  </si>
  <si>
    <t>Departmental Escapes, FY 2011 - 2015</t>
  </si>
  <si>
    <r>
      <t xml:space="preserve">a </t>
    </r>
    <r>
      <rPr>
        <sz val="9"/>
        <color rgb="FFFF0000"/>
        <rFont val="Calibri"/>
        <family val="2"/>
      </rPr>
      <t>Offender crossed the identified boundary on foot and staff immediately stopped him. The escape was from a Level 1 facility that does not have a security fence or barrier of any kind.</t>
    </r>
  </si>
  <si>
    <r>
      <t>1</t>
    </r>
    <r>
      <rPr>
        <vertAlign val="superscript"/>
        <sz val="11"/>
        <color rgb="FF000000"/>
        <rFont val="Calibri"/>
        <family val="2"/>
      </rPr>
      <t>a</t>
    </r>
  </si>
  <si>
    <t>Drug Felony 2</t>
  </si>
  <si>
    <t>Felony Other</t>
  </si>
  <si>
    <t>Misdemeanor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</si>
</sst>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"/>
    <numFmt numFmtId="165" formatCode="#,##0.0;\-#,##0.0"/>
    <numFmt numFmtId="166" formatCode="#,##0.0"/>
    <numFmt numFmtId="167" formatCode="0.0"/>
  </numFmts>
  <fonts count="4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5"/>
      <name val="Calibri"/>
      <family val="2"/>
      <scheme val="minor"/>
    </font>
    <font>
      <sz val="11"/>
      <color rgb="FF5555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vertAlign val="superscript"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9"/>
      <color rgb="FFFF000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555555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Times New Roman"/>
      <family val="1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54"/>
      </bottom>
      <diagonal/>
    </border>
    <border>
      <left/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54"/>
      </bottom>
      <diagonal/>
    </border>
    <border>
      <left style="hair">
        <color indexed="64"/>
      </left>
      <right style="hair">
        <color indexed="64"/>
      </right>
      <top/>
      <bottom style="double">
        <color indexed="5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5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double">
        <color theme="0" tint="-0.499984740745262"/>
      </bottom>
      <diagonal/>
    </border>
    <border>
      <left style="medium">
        <color indexed="64"/>
      </left>
      <right/>
      <top style="double">
        <color theme="0" tint="-0.499984740745262"/>
      </top>
      <bottom style="medium">
        <color indexed="64"/>
      </bottom>
      <diagonal/>
    </border>
    <border>
      <left/>
      <right/>
      <top style="double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ouble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/>
      <top style="double">
        <color theme="0" tint="-0.499984740745262"/>
      </top>
      <bottom style="medium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/>
      <right style="hair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rgb="FF5C6670"/>
      </right>
      <top style="thin">
        <color indexed="64"/>
      </top>
      <bottom/>
      <diagonal/>
    </border>
    <border>
      <left style="hair">
        <color rgb="FF5C6670"/>
      </left>
      <right style="hair">
        <color rgb="FF5C6670"/>
      </right>
      <top style="thin">
        <color indexed="64"/>
      </top>
      <bottom/>
      <diagonal/>
    </border>
    <border>
      <left style="hair">
        <color rgb="FF5C667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/>
      <diagonal/>
    </border>
    <border>
      <left style="hair">
        <color rgb="FF5C667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rgb="FF5C6670"/>
      </right>
      <top/>
      <bottom style="medium">
        <color indexed="64"/>
      </bottom>
      <diagonal/>
    </border>
    <border>
      <left style="hair">
        <color rgb="FF5C6670"/>
      </left>
      <right style="hair">
        <color rgb="FF5C6670"/>
      </right>
      <top/>
      <bottom style="medium">
        <color indexed="64"/>
      </bottom>
      <diagonal/>
    </border>
    <border>
      <left style="hair">
        <color rgb="FF5C667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 style="medium">
        <color indexed="64"/>
      </bottom>
      <diagonal/>
    </border>
    <border>
      <left style="hair">
        <color rgb="FF5C6670"/>
      </left>
      <right style="hair">
        <color rgb="FF5C6670"/>
      </right>
      <top style="thin">
        <color indexed="64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rgb="FF5C6670"/>
      </right>
      <top/>
      <bottom/>
      <diagonal/>
    </border>
    <border>
      <left style="hair">
        <color rgb="FF5C6670"/>
      </left>
      <right style="hair">
        <color rgb="FF5C6670"/>
      </right>
      <top/>
      <bottom/>
      <diagonal/>
    </border>
    <border>
      <left style="hair">
        <color rgb="FF5C6670"/>
      </left>
      <right/>
      <top/>
      <bottom/>
      <diagonal/>
    </border>
    <border>
      <left/>
      <right style="hair">
        <color rgb="FF5C6670"/>
      </right>
      <top/>
      <bottom style="double">
        <color indexed="64"/>
      </bottom>
      <diagonal/>
    </border>
    <border>
      <left style="hair">
        <color rgb="FF5C6670"/>
      </left>
      <right style="hair">
        <color rgb="FF5C6670"/>
      </right>
      <top/>
      <bottom style="double">
        <color indexed="64"/>
      </bottom>
      <diagonal/>
    </border>
    <border>
      <left style="hair">
        <color rgb="FF5C6670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rgb="FF5C6670"/>
      </left>
      <right style="medium">
        <color indexed="64"/>
      </right>
      <top/>
      <bottom style="double">
        <color indexed="64"/>
      </bottom>
      <diagonal/>
    </border>
    <border>
      <left style="hair">
        <color rgb="FF5C6670"/>
      </left>
      <right style="medium">
        <color indexed="64"/>
      </right>
      <top/>
      <bottom/>
      <diagonal/>
    </border>
    <border>
      <left style="hair">
        <color rgb="FF5C6670"/>
      </left>
      <right style="hair">
        <color rgb="FF5C6670"/>
      </right>
      <top style="thin">
        <color indexed="64"/>
      </top>
      <bottom style="hair">
        <color rgb="FF5C6670"/>
      </bottom>
      <diagonal/>
    </border>
    <border>
      <left/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hair">
        <color rgb="FF5C6670"/>
      </left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thin">
        <color indexed="64"/>
      </top>
      <bottom style="hair">
        <color rgb="FF5C6670"/>
      </bottom>
      <diagonal/>
    </border>
    <border>
      <left style="medium">
        <color indexed="64"/>
      </left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5C6670"/>
      </top>
      <bottom style="hair">
        <color rgb="FF5C6670"/>
      </bottom>
      <diagonal/>
    </border>
    <border>
      <left/>
      <right style="medium">
        <color indexed="64"/>
      </right>
      <top style="hair">
        <color rgb="FF5C6670"/>
      </top>
      <bottom style="hair">
        <color rgb="FF5C6670"/>
      </bottom>
      <diagonal/>
    </border>
    <border>
      <left/>
      <right/>
      <top style="hair">
        <color rgb="FF5C6670"/>
      </top>
      <bottom style="medium">
        <color indexed="64"/>
      </bottom>
      <diagonal/>
    </border>
    <border>
      <left/>
      <right style="medium">
        <color indexed="64"/>
      </right>
      <top style="hair">
        <color rgb="FF5C6670"/>
      </top>
      <bottom style="medium">
        <color indexed="64"/>
      </bottom>
      <diagonal/>
    </border>
    <border>
      <left/>
      <right style="hair">
        <color rgb="FF5C6670"/>
      </right>
      <top style="hair">
        <color rgb="FF5C6670"/>
      </top>
      <bottom style="hair">
        <color rgb="FF5C6670"/>
      </bottom>
      <diagonal/>
    </border>
    <border>
      <left style="hair">
        <color rgb="FF5C6670"/>
      </left>
      <right style="hair">
        <color rgb="FF5C6670"/>
      </right>
      <top style="hair">
        <color rgb="FF5C6670"/>
      </top>
      <bottom style="hair">
        <color rgb="FF5C6670"/>
      </bottom>
      <diagonal/>
    </border>
    <border>
      <left/>
      <right style="hair">
        <color rgb="FF5C6670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hair">
        <color rgb="FF5C6670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hair">
        <color rgb="FF5C6670"/>
      </bottom>
      <diagonal/>
    </border>
    <border>
      <left/>
      <right/>
      <top/>
      <bottom style="hair">
        <color rgb="FF5C6670"/>
      </bottom>
      <diagonal/>
    </border>
    <border>
      <left/>
      <right style="medium">
        <color indexed="64"/>
      </right>
      <top/>
      <bottom style="hair">
        <color rgb="FF5C667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60">
    <xf numFmtId="0" fontId="0" fillId="0" borderId="0" xfId="0"/>
    <xf numFmtId="0" fontId="0" fillId="0" borderId="0" xfId="0" applyFont="1"/>
    <xf numFmtId="0" fontId="11" fillId="0" borderId="0" xfId="0" applyFont="1"/>
    <xf numFmtId="0" fontId="11" fillId="0" borderId="0" xfId="0" applyFont="1" applyFill="1"/>
    <xf numFmtId="0" fontId="12" fillId="0" borderId="0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4" fillId="0" borderId="0" xfId="0" applyFont="1"/>
    <xf numFmtId="1" fontId="15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3" fontId="11" fillId="0" borderId="0" xfId="0" applyNumberFormat="1" applyFont="1"/>
    <xf numFmtId="0" fontId="11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Border="1"/>
    <xf numFmtId="3" fontId="11" fillId="0" borderId="0" xfId="0" applyNumberFormat="1" applyFont="1" applyBorder="1" applyAlignment="1">
      <alignment vertical="center"/>
    </xf>
    <xf numFmtId="0" fontId="11" fillId="0" borderId="26" xfId="0" quotePrefix="1" applyFont="1" applyBorder="1" applyAlignment="1">
      <alignment horizontal="left" vertical="top"/>
    </xf>
    <xf numFmtId="3" fontId="11" fillId="0" borderId="26" xfId="0" applyNumberFormat="1" applyFont="1" applyBorder="1" applyAlignment="1">
      <alignment vertical="center"/>
    </xf>
    <xf numFmtId="0" fontId="13" fillId="0" borderId="0" xfId="0" quotePrefix="1" applyFont="1" applyAlignment="1"/>
    <xf numFmtId="0" fontId="11" fillId="0" borderId="0" xfId="0" quotePrefix="1" applyFont="1" applyAlignment="1"/>
    <xf numFmtId="164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quotePrefix="1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0" fillId="0" borderId="0" xfId="0" applyFont="1"/>
    <xf numFmtId="3" fontId="13" fillId="0" borderId="26" xfId="0" applyNumberFormat="1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vertical="top"/>
    </xf>
    <xf numFmtId="0" fontId="11" fillId="0" borderId="0" xfId="0" applyFont="1" applyAlignment="1"/>
    <xf numFmtId="0" fontId="1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1" fillId="0" borderId="0" xfId="0" applyFont="1"/>
    <xf numFmtId="0" fontId="11" fillId="0" borderId="0" xfId="0" applyFont="1"/>
    <xf numFmtId="0" fontId="11" fillId="0" borderId="0" xfId="0" quotePrefix="1" applyFont="1" applyFill="1" applyAlignment="1">
      <alignment horizontal="left" vertical="top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/>
    <xf numFmtId="0" fontId="18" fillId="0" borderId="0" xfId="0" applyFont="1"/>
    <xf numFmtId="0" fontId="10" fillId="0" borderId="0" xfId="0" applyFont="1" applyFill="1"/>
    <xf numFmtId="0" fontId="13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applyFont="1"/>
    <xf numFmtId="0" fontId="13" fillId="0" borderId="0" xfId="0" quotePrefix="1" applyFont="1" applyBorder="1" applyAlignment="1">
      <alignment horizontal="center"/>
    </xf>
    <xf numFmtId="3" fontId="19" fillId="0" borderId="0" xfId="0" applyNumberFormat="1" applyFont="1" applyAlignment="1">
      <alignment vertical="center"/>
    </xf>
    <xf numFmtId="9" fontId="19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3" fontId="11" fillId="0" borderId="0" xfId="0" applyNumberFormat="1" applyFont="1" applyAlignment="1">
      <alignment horizontal="right" vertical="center"/>
    </xf>
    <xf numFmtId="9" fontId="11" fillId="0" borderId="0" xfId="1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1" fillId="3" borderId="35" xfId="0" applyFont="1" applyFill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11" fillId="8" borderId="21" xfId="0" quotePrefix="1" applyFont="1" applyFill="1" applyBorder="1" applyAlignment="1">
      <alignment horizontal="left" vertical="top"/>
    </xf>
    <xf numFmtId="0" fontId="11" fillId="8" borderId="0" xfId="0" quotePrefix="1" applyFont="1" applyFill="1" applyBorder="1" applyAlignment="1">
      <alignment horizontal="left" vertical="top"/>
    </xf>
    <xf numFmtId="0" fontId="11" fillId="9" borderId="21" xfId="0" quotePrefix="1" applyFont="1" applyFill="1" applyBorder="1" applyAlignment="1">
      <alignment horizontal="left" vertical="top"/>
    </xf>
    <xf numFmtId="0" fontId="11" fillId="9" borderId="0" xfId="0" quotePrefix="1" applyFont="1" applyFill="1" applyBorder="1" applyAlignment="1">
      <alignment horizontal="left" vertical="top"/>
    </xf>
    <xf numFmtId="0" fontId="11" fillId="3" borderId="21" xfId="0" quotePrefix="1" applyFont="1" applyFill="1" applyBorder="1" applyAlignment="1">
      <alignment horizontal="left" vertical="top"/>
    </xf>
    <xf numFmtId="0" fontId="11" fillId="3" borderId="0" xfId="0" quotePrefix="1" applyFont="1" applyFill="1" applyBorder="1" applyAlignment="1">
      <alignment horizontal="left" vertical="top"/>
    </xf>
    <xf numFmtId="0" fontId="11" fillId="9" borderId="29" xfId="0" quotePrefix="1" applyFont="1" applyFill="1" applyBorder="1" applyAlignment="1">
      <alignment horizontal="left" vertical="top"/>
    </xf>
    <xf numFmtId="164" fontId="11" fillId="9" borderId="29" xfId="0" applyNumberFormat="1" applyFont="1" applyFill="1" applyBorder="1" applyAlignment="1">
      <alignment vertical="center"/>
    </xf>
    <xf numFmtId="0" fontId="11" fillId="9" borderId="29" xfId="0" applyFont="1" applyFill="1" applyBorder="1"/>
    <xf numFmtId="0" fontId="11" fillId="0" borderId="28" xfId="0" quotePrefix="1" applyFont="1" applyFill="1" applyBorder="1" applyAlignment="1">
      <alignment horizontal="left" vertical="top"/>
    </xf>
    <xf numFmtId="164" fontId="11" fillId="0" borderId="28" xfId="0" applyNumberFormat="1" applyFont="1" applyFill="1" applyBorder="1" applyAlignment="1">
      <alignment vertical="center"/>
    </xf>
    <xf numFmtId="0" fontId="11" fillId="0" borderId="28" xfId="0" applyFont="1" applyFill="1" applyBorder="1"/>
    <xf numFmtId="0" fontId="11" fillId="3" borderId="29" xfId="0" quotePrefix="1" applyFont="1" applyFill="1" applyBorder="1" applyAlignment="1">
      <alignment horizontal="left" vertical="top"/>
    </xf>
    <xf numFmtId="164" fontId="11" fillId="3" borderId="29" xfId="0" applyNumberFormat="1" applyFont="1" applyFill="1" applyBorder="1" applyAlignment="1">
      <alignment vertical="center"/>
    </xf>
    <xf numFmtId="0" fontId="11" fillId="3" borderId="29" xfId="0" applyFont="1" applyFill="1" applyBorder="1"/>
    <xf numFmtId="0" fontId="11" fillId="0" borderId="30" xfId="0" quotePrefix="1" applyFont="1" applyBorder="1" applyAlignment="1">
      <alignment horizontal="left" vertical="top"/>
    </xf>
    <xf numFmtId="164" fontId="11" fillId="0" borderId="30" xfId="0" applyNumberFormat="1" applyFont="1" applyBorder="1" applyAlignment="1">
      <alignment vertical="center"/>
    </xf>
    <xf numFmtId="0" fontId="11" fillId="0" borderId="30" xfId="0" applyFont="1" applyBorder="1"/>
    <xf numFmtId="0" fontId="11" fillId="0" borderId="28" xfId="0" quotePrefix="1" applyFont="1" applyBorder="1" applyAlignment="1">
      <alignment horizontal="left" vertical="top"/>
    </xf>
    <xf numFmtId="164" fontId="11" fillId="0" borderId="28" xfId="0" applyNumberFormat="1" applyFont="1" applyBorder="1" applyAlignment="1">
      <alignment vertical="center"/>
    </xf>
    <xf numFmtId="0" fontId="11" fillId="0" borderId="28" xfId="0" applyFont="1" applyBorder="1"/>
    <xf numFmtId="0" fontId="11" fillId="3" borderId="28" xfId="0" quotePrefix="1" applyFont="1" applyFill="1" applyBorder="1" applyAlignment="1">
      <alignment horizontal="left" vertical="top"/>
    </xf>
    <xf numFmtId="164" fontId="11" fillId="3" borderId="28" xfId="0" applyNumberFormat="1" applyFont="1" applyFill="1" applyBorder="1" applyAlignment="1">
      <alignment vertical="center"/>
    </xf>
    <xf numFmtId="0" fontId="11" fillId="3" borderId="28" xfId="0" applyFont="1" applyFill="1" applyBorder="1"/>
    <xf numFmtId="0" fontId="11" fillId="0" borderId="29" xfId="0" quotePrefix="1" applyFont="1" applyBorder="1" applyAlignment="1">
      <alignment horizontal="left" vertical="top"/>
    </xf>
    <xf numFmtId="164" fontId="11" fillId="0" borderId="29" xfId="0" applyNumberFormat="1" applyFont="1" applyBorder="1" applyAlignment="1">
      <alignment vertical="center"/>
    </xf>
    <xf numFmtId="0" fontId="11" fillId="0" borderId="29" xfId="0" applyFont="1" applyBorder="1"/>
    <xf numFmtId="3" fontId="11" fillId="3" borderId="0" xfId="0" applyNumberFormat="1" applyFont="1" applyFill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right" vertical="center"/>
    </xf>
    <xf numFmtId="0" fontId="13" fillId="5" borderId="26" xfId="0" quotePrefix="1" applyFont="1" applyFill="1" applyBorder="1" applyAlignment="1">
      <alignment horizontal="right"/>
    </xf>
    <xf numFmtId="0" fontId="13" fillId="10" borderId="26" xfId="0" quotePrefix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0" fillId="0" borderId="26" xfId="0" applyBorder="1"/>
    <xf numFmtId="3" fontId="11" fillId="10" borderId="26" xfId="0" applyNumberFormat="1" applyFont="1" applyFill="1" applyBorder="1" applyAlignment="1">
      <alignment vertical="center"/>
    </xf>
    <xf numFmtId="3" fontId="11" fillId="5" borderId="26" xfId="0" applyNumberFormat="1" applyFont="1" applyFill="1" applyBorder="1" applyAlignment="1">
      <alignment vertical="center"/>
    </xf>
    <xf numFmtId="3" fontId="11" fillId="6" borderId="26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1" fillId="0" borderId="27" xfId="0" quotePrefix="1" applyFont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1" fillId="0" borderId="0" xfId="0" applyFont="1" applyAlignment="1"/>
    <xf numFmtId="3" fontId="11" fillId="8" borderId="21" xfId="0" applyNumberFormat="1" applyFont="1" applyFill="1" applyBorder="1" applyAlignment="1">
      <alignment horizontal="right" vertical="center"/>
    </xf>
    <xf numFmtId="0" fontId="11" fillId="8" borderId="21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right" vertical="center"/>
    </xf>
    <xf numFmtId="3" fontId="11" fillId="9" borderId="21" xfId="0" applyNumberFormat="1" applyFont="1" applyFill="1" applyBorder="1" applyAlignment="1">
      <alignment horizontal="right" vertical="center"/>
    </xf>
    <xf numFmtId="3" fontId="11" fillId="9" borderId="0" xfId="0" applyNumberFormat="1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0" borderId="31" xfId="0" quotePrefix="1" applyFont="1" applyFill="1" applyBorder="1" applyAlignment="1">
      <alignment horizontal="left" vertical="top"/>
    </xf>
    <xf numFmtId="164" fontId="11" fillId="0" borderId="31" xfId="0" applyNumberFormat="1" applyFont="1" applyFill="1" applyBorder="1" applyAlignment="1">
      <alignment vertical="center"/>
    </xf>
    <xf numFmtId="0" fontId="11" fillId="0" borderId="31" xfId="0" applyFont="1" applyFill="1" applyBorder="1"/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3" fontId="12" fillId="3" borderId="0" xfId="0" applyNumberFormat="1" applyFont="1" applyFill="1" applyBorder="1" applyAlignment="1">
      <alignment horizontal="right" vertical="top" wrapText="1"/>
    </xf>
    <xf numFmtId="3" fontId="12" fillId="3" borderId="2" xfId="0" applyNumberFormat="1" applyFont="1" applyFill="1" applyBorder="1" applyAlignment="1">
      <alignment horizontal="right" vertical="top" wrapText="1"/>
    </xf>
    <xf numFmtId="0" fontId="12" fillId="3" borderId="2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0" fontId="13" fillId="7" borderId="9" xfId="0" applyFont="1" applyFill="1" applyBorder="1" applyAlignment="1">
      <alignment vertical="top" wrapText="1"/>
    </xf>
    <xf numFmtId="3" fontId="13" fillId="7" borderId="10" xfId="0" applyNumberFormat="1" applyFont="1" applyFill="1" applyBorder="1" applyAlignment="1">
      <alignment horizontal="right" vertical="top" wrapText="1"/>
    </xf>
    <xf numFmtId="3" fontId="13" fillId="7" borderId="11" xfId="0" applyNumberFormat="1" applyFont="1" applyFill="1" applyBorder="1" applyAlignment="1">
      <alignment horizontal="right" vertical="top" wrapText="1"/>
    </xf>
    <xf numFmtId="0" fontId="13" fillId="7" borderId="17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3" fillId="7" borderId="19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 vertical="top" wrapText="1"/>
    </xf>
    <xf numFmtId="3" fontId="1" fillId="3" borderId="32" xfId="0" applyNumberFormat="1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3" fontId="1" fillId="3" borderId="41" xfId="0" applyNumberFormat="1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 wrapText="1"/>
    </xf>
    <xf numFmtId="0" fontId="1" fillId="3" borderId="42" xfId="0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horizontal="center" vertical="top" wrapText="1"/>
    </xf>
    <xf numFmtId="3" fontId="1" fillId="3" borderId="34" xfId="0" applyNumberFormat="1" applyFont="1" applyFill="1" applyBorder="1" applyAlignment="1">
      <alignment horizontal="center" vertical="top" wrapText="1"/>
    </xf>
    <xf numFmtId="0" fontId="1" fillId="3" borderId="34" xfId="0" applyFont="1" applyFill="1" applyBorder="1" applyAlignment="1">
      <alignment horizontal="center" vertical="top" wrapText="1"/>
    </xf>
    <xf numFmtId="3" fontId="1" fillId="3" borderId="45" xfId="0" applyNumberFormat="1" applyFont="1" applyFill="1" applyBorder="1" applyAlignment="1">
      <alignment horizontal="center" vertical="top" wrapText="1"/>
    </xf>
    <xf numFmtId="0" fontId="12" fillId="3" borderId="40" xfId="0" applyFont="1" applyFill="1" applyBorder="1" applyAlignment="1">
      <alignment horizontal="right" vertical="top" wrapText="1"/>
    </xf>
    <xf numFmtId="3" fontId="12" fillId="3" borderId="32" xfId="0" applyNumberFormat="1" applyFont="1" applyFill="1" applyBorder="1" applyAlignment="1">
      <alignment horizontal="right" vertical="top" wrapText="1"/>
    </xf>
    <xf numFmtId="0" fontId="12" fillId="3" borderId="32" xfId="0" applyFont="1" applyFill="1" applyBorder="1" applyAlignment="1">
      <alignment horizontal="right" vertical="top" wrapText="1"/>
    </xf>
    <xf numFmtId="0" fontId="12" fillId="0" borderId="42" xfId="0" applyFont="1" applyBorder="1" applyAlignment="1">
      <alignment horizontal="right" vertical="top" wrapText="1"/>
    </xf>
    <xf numFmtId="0" fontId="12" fillId="0" borderId="33" xfId="0" applyFont="1" applyBorder="1" applyAlignment="1">
      <alignment horizontal="right" vertical="top" wrapText="1"/>
    </xf>
    <xf numFmtId="0" fontId="12" fillId="0" borderId="33" xfId="0" applyFont="1" applyFill="1" applyBorder="1" applyAlignment="1">
      <alignment horizontal="right" vertical="top" wrapText="1"/>
    </xf>
    <xf numFmtId="0" fontId="12" fillId="3" borderId="42" xfId="0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right" vertical="top" wrapText="1"/>
    </xf>
    <xf numFmtId="0" fontId="0" fillId="0" borderId="33" xfId="0" applyFont="1" applyFill="1" applyBorder="1" applyAlignment="1">
      <alignment horizontal="right" vertical="top" wrapText="1"/>
    </xf>
    <xf numFmtId="3" fontId="12" fillId="3" borderId="33" xfId="0" applyNumberFormat="1" applyFont="1" applyFill="1" applyBorder="1" applyAlignment="1">
      <alignment horizontal="right" vertical="top" wrapText="1"/>
    </xf>
    <xf numFmtId="3" fontId="12" fillId="0" borderId="42" xfId="0" applyNumberFormat="1" applyFont="1" applyBorder="1" applyAlignment="1">
      <alignment horizontal="right" vertical="top" wrapText="1"/>
    </xf>
    <xf numFmtId="3" fontId="12" fillId="0" borderId="33" xfId="0" applyNumberFormat="1" applyFont="1" applyBorder="1" applyAlignment="1">
      <alignment horizontal="right" vertical="top" wrapText="1"/>
    </xf>
    <xf numFmtId="3" fontId="13" fillId="7" borderId="46" xfId="0" applyNumberFormat="1" applyFont="1" applyFill="1" applyBorder="1" applyAlignment="1">
      <alignment horizontal="right" vertical="top" wrapText="1"/>
    </xf>
    <xf numFmtId="3" fontId="13" fillId="7" borderId="47" xfId="0" applyNumberFormat="1" applyFont="1" applyFill="1" applyBorder="1" applyAlignment="1">
      <alignment horizontal="right" vertical="top" wrapText="1"/>
    </xf>
    <xf numFmtId="0" fontId="11" fillId="3" borderId="42" xfId="0" applyFont="1" applyFill="1" applyBorder="1" applyAlignment="1">
      <alignment horizontal="right" vertical="top" wrapText="1"/>
    </xf>
    <xf numFmtId="3" fontId="11" fillId="3" borderId="33" xfId="0" applyNumberFormat="1" applyFont="1" applyFill="1" applyBorder="1" applyAlignment="1">
      <alignment horizontal="right" vertical="top" wrapText="1"/>
    </xf>
    <xf numFmtId="0" fontId="11" fillId="3" borderId="33" xfId="0" applyFont="1" applyFill="1" applyBorder="1" applyAlignment="1">
      <alignment horizontal="right" vertical="top" wrapText="1"/>
    </xf>
    <xf numFmtId="0" fontId="11" fillId="0" borderId="42" xfId="0" applyFont="1" applyFill="1" applyBorder="1" applyAlignment="1">
      <alignment horizontal="right" vertical="top" wrapText="1"/>
    </xf>
    <xf numFmtId="0" fontId="11" fillId="0" borderId="33" xfId="0" applyFont="1" applyFill="1" applyBorder="1" applyAlignment="1">
      <alignment horizontal="right" vertical="top" wrapText="1"/>
    </xf>
    <xf numFmtId="3" fontId="11" fillId="0" borderId="33" xfId="0" applyNumberFormat="1" applyFont="1" applyFill="1" applyBorder="1" applyAlignment="1">
      <alignment horizontal="right" vertical="top" wrapText="1"/>
    </xf>
    <xf numFmtId="3" fontId="11" fillId="0" borderId="48" xfId="0" applyNumberFormat="1" applyFont="1" applyFill="1" applyBorder="1" applyAlignment="1">
      <alignment horizontal="right" vertical="top" wrapText="1"/>
    </xf>
    <xf numFmtId="3" fontId="11" fillId="0" borderId="49" xfId="0" applyNumberFormat="1" applyFont="1" applyFill="1" applyBorder="1" applyAlignment="1">
      <alignment horizontal="right" vertical="top" wrapText="1"/>
    </xf>
    <xf numFmtId="0" fontId="13" fillId="7" borderId="50" xfId="0" applyFont="1" applyFill="1" applyBorder="1" applyAlignment="1">
      <alignment horizontal="right" vertical="top" wrapText="1"/>
    </xf>
    <xf numFmtId="0" fontId="13" fillId="7" borderId="51" xfId="0" applyFont="1" applyFill="1" applyBorder="1" applyAlignment="1">
      <alignment horizontal="right" vertical="top" wrapText="1"/>
    </xf>
    <xf numFmtId="3" fontId="12" fillId="3" borderId="52" xfId="0" applyNumberFormat="1" applyFont="1" applyFill="1" applyBorder="1" applyAlignment="1">
      <alignment horizontal="right" vertical="top" wrapText="1"/>
    </xf>
    <xf numFmtId="0" fontId="12" fillId="0" borderId="53" xfId="0" applyFont="1" applyFill="1" applyBorder="1" applyAlignment="1">
      <alignment horizontal="right" vertical="top" wrapText="1"/>
    </xf>
    <xf numFmtId="0" fontId="12" fillId="3" borderId="53" xfId="0" applyFont="1" applyFill="1" applyBorder="1" applyAlignment="1">
      <alignment horizontal="right" vertical="top" wrapText="1"/>
    </xf>
    <xf numFmtId="0" fontId="0" fillId="0" borderId="53" xfId="0" applyFont="1" applyFill="1" applyBorder="1" applyAlignment="1">
      <alignment horizontal="right" vertical="top" wrapText="1"/>
    </xf>
    <xf numFmtId="3" fontId="12" fillId="3" borderId="53" xfId="0" applyNumberFormat="1" applyFont="1" applyFill="1" applyBorder="1" applyAlignment="1">
      <alignment horizontal="right" vertical="top" wrapText="1"/>
    </xf>
    <xf numFmtId="3" fontId="13" fillId="7" borderId="54" xfId="0" applyNumberFormat="1" applyFont="1" applyFill="1" applyBorder="1" applyAlignment="1">
      <alignment horizontal="right" vertical="top" wrapText="1"/>
    </xf>
    <xf numFmtId="3" fontId="11" fillId="3" borderId="53" xfId="0" applyNumberFormat="1" applyFont="1" applyFill="1" applyBorder="1" applyAlignment="1">
      <alignment horizontal="right" vertical="top" wrapText="1"/>
    </xf>
    <xf numFmtId="3" fontId="11" fillId="0" borderId="53" xfId="0" applyNumberFormat="1" applyFont="1" applyFill="1" applyBorder="1" applyAlignment="1">
      <alignment horizontal="right" vertical="top" wrapText="1"/>
    </xf>
    <xf numFmtId="3" fontId="11" fillId="0" borderId="55" xfId="0" applyNumberFormat="1" applyFont="1" applyFill="1" applyBorder="1" applyAlignment="1">
      <alignment horizontal="right" vertical="top" wrapText="1"/>
    </xf>
    <xf numFmtId="0" fontId="11" fillId="3" borderId="53" xfId="0" applyFont="1" applyFill="1" applyBorder="1" applyAlignment="1">
      <alignment horizontal="right" vertical="top" wrapText="1"/>
    </xf>
    <xf numFmtId="0" fontId="11" fillId="0" borderId="53" xfId="0" applyFont="1" applyFill="1" applyBorder="1" applyAlignment="1">
      <alignment horizontal="right" vertical="top" wrapText="1"/>
    </xf>
    <xf numFmtId="0" fontId="13" fillId="7" borderId="56" xfId="0" applyFont="1" applyFill="1" applyBorder="1" applyAlignment="1">
      <alignment horizontal="right" vertical="top" wrapText="1"/>
    </xf>
    <xf numFmtId="0" fontId="13" fillId="0" borderId="39" xfId="0" applyFont="1" applyFill="1" applyBorder="1" applyAlignment="1">
      <alignment horizontal="right" vertical="top" wrapText="1"/>
    </xf>
    <xf numFmtId="3" fontId="12" fillId="3" borderId="57" xfId="0" applyNumberFormat="1" applyFont="1" applyFill="1" applyBorder="1" applyAlignment="1">
      <alignment horizontal="right" vertical="top" wrapText="1"/>
    </xf>
    <xf numFmtId="0" fontId="12" fillId="0" borderId="58" xfId="0" applyFont="1" applyFill="1" applyBorder="1" applyAlignment="1">
      <alignment horizontal="right" vertical="top" wrapText="1"/>
    </xf>
    <xf numFmtId="0" fontId="12" fillId="3" borderId="58" xfId="0" applyFont="1" applyFill="1" applyBorder="1" applyAlignment="1">
      <alignment horizontal="right" vertical="top" wrapText="1"/>
    </xf>
    <xf numFmtId="0" fontId="0" fillId="0" borderId="58" xfId="0" applyFont="1" applyFill="1" applyBorder="1" applyAlignment="1">
      <alignment horizontal="right" vertical="top" wrapText="1"/>
    </xf>
    <xf numFmtId="3" fontId="12" fillId="3" borderId="58" xfId="0" applyNumberFormat="1" applyFont="1" applyFill="1" applyBorder="1" applyAlignment="1">
      <alignment horizontal="right" vertical="top" wrapText="1"/>
    </xf>
    <xf numFmtId="3" fontId="13" fillId="7" borderId="59" xfId="0" applyNumberFormat="1" applyFont="1" applyFill="1" applyBorder="1" applyAlignment="1">
      <alignment horizontal="right" vertical="top" wrapText="1"/>
    </xf>
    <xf numFmtId="3" fontId="11" fillId="3" borderId="58" xfId="0" applyNumberFormat="1" applyFont="1" applyFill="1" applyBorder="1" applyAlignment="1">
      <alignment horizontal="right" vertical="top" wrapText="1"/>
    </xf>
    <xf numFmtId="3" fontId="11" fillId="0" borderId="58" xfId="0" applyNumberFormat="1" applyFont="1" applyFill="1" applyBorder="1" applyAlignment="1">
      <alignment horizontal="right" vertical="top" wrapText="1"/>
    </xf>
    <xf numFmtId="3" fontId="11" fillId="0" borderId="60" xfId="0" applyNumberFormat="1" applyFont="1" applyFill="1" applyBorder="1" applyAlignment="1">
      <alignment horizontal="right" vertical="top" wrapText="1"/>
    </xf>
    <xf numFmtId="0" fontId="11" fillId="3" borderId="58" xfId="0" applyFont="1" applyFill="1" applyBorder="1" applyAlignment="1">
      <alignment horizontal="right" vertical="top" wrapText="1"/>
    </xf>
    <xf numFmtId="0" fontId="11" fillId="0" borderId="58" xfId="0" applyFont="1" applyFill="1" applyBorder="1" applyAlignment="1">
      <alignment horizontal="right" vertical="top" wrapText="1"/>
    </xf>
    <xf numFmtId="0" fontId="13" fillId="7" borderId="61" xfId="0" applyFont="1" applyFill="1" applyBorder="1" applyAlignment="1">
      <alignment horizontal="right" vertical="top" wrapText="1"/>
    </xf>
    <xf numFmtId="0" fontId="22" fillId="0" borderId="0" xfId="0" applyFont="1"/>
    <xf numFmtId="0" fontId="13" fillId="7" borderId="3" xfId="0" applyFont="1" applyFill="1" applyBorder="1" applyAlignment="1">
      <alignment vertical="top" wrapText="1"/>
    </xf>
    <xf numFmtId="0" fontId="13" fillId="7" borderId="4" xfId="0" applyFont="1" applyFill="1" applyBorder="1" applyAlignment="1">
      <alignment horizontal="right" vertical="top" wrapText="1"/>
    </xf>
    <xf numFmtId="0" fontId="13" fillId="7" borderId="5" xfId="0" applyFont="1" applyFill="1" applyBorder="1" applyAlignment="1">
      <alignment horizontal="right" vertical="top" wrapText="1"/>
    </xf>
    <xf numFmtId="0" fontId="29" fillId="0" borderId="0" xfId="0" applyFont="1" applyFill="1"/>
    <xf numFmtId="0" fontId="11" fillId="3" borderId="27" xfId="0" quotePrefix="1" applyFont="1" applyFill="1" applyBorder="1" applyAlignment="1">
      <alignment horizontal="left" vertical="top"/>
    </xf>
    <xf numFmtId="3" fontId="11" fillId="3" borderId="27" xfId="0" applyNumberFormat="1" applyFont="1" applyFill="1" applyBorder="1" applyAlignment="1">
      <alignment vertical="center"/>
    </xf>
    <xf numFmtId="3" fontId="11" fillId="7" borderId="0" xfId="0" applyNumberFormat="1" applyFont="1" applyFill="1" applyAlignment="1">
      <alignment vertical="center"/>
    </xf>
    <xf numFmtId="0" fontId="11" fillId="6" borderId="26" xfId="0" quotePrefix="1" applyFont="1" applyFill="1" applyBorder="1" applyAlignment="1">
      <alignment horizontal="left" vertical="top"/>
    </xf>
    <xf numFmtId="0" fontId="11" fillId="0" borderId="6" xfId="0" quotePrefix="1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0" fontId="11" fillId="0" borderId="7" xfId="0" quotePrefix="1" applyFont="1" applyFill="1" applyBorder="1" applyAlignment="1">
      <alignment horizontal="center"/>
    </xf>
    <xf numFmtId="0" fontId="11" fillId="0" borderId="8" xfId="0" quotePrefix="1" applyFont="1" applyFill="1" applyBorder="1" applyAlignment="1">
      <alignment horizontal="center"/>
    </xf>
    <xf numFmtId="10" fontId="11" fillId="3" borderId="2" xfId="0" applyNumberFormat="1" applyFont="1" applyFill="1" applyBorder="1" applyAlignment="1">
      <alignment vertical="center"/>
    </xf>
    <xf numFmtId="10" fontId="11" fillId="0" borderId="2" xfId="0" applyNumberFormat="1" applyFont="1" applyBorder="1" applyAlignment="1">
      <alignment vertical="center"/>
    </xf>
    <xf numFmtId="0" fontId="11" fillId="6" borderId="0" xfId="0" quotePrefix="1" applyFont="1" applyFill="1" applyBorder="1" applyAlignment="1">
      <alignment horizontal="left" vertical="top"/>
    </xf>
    <xf numFmtId="3" fontId="11" fillId="6" borderId="0" xfId="0" applyNumberFormat="1" applyFont="1" applyFill="1" applyBorder="1" applyAlignment="1">
      <alignment vertical="center"/>
    </xf>
    <xf numFmtId="10" fontId="11" fillId="6" borderId="62" xfId="0" applyNumberFormat="1" applyFont="1" applyFill="1" applyBorder="1" applyAlignment="1">
      <alignment vertical="center"/>
    </xf>
    <xf numFmtId="10" fontId="11" fillId="6" borderId="2" xfId="0" applyNumberFormat="1" applyFont="1" applyFill="1" applyBorder="1" applyAlignment="1">
      <alignment vertical="center"/>
    </xf>
    <xf numFmtId="3" fontId="11" fillId="7" borderId="66" xfId="0" applyNumberFormat="1" applyFont="1" applyFill="1" applyBorder="1" applyAlignment="1">
      <alignment vertical="center"/>
    </xf>
    <xf numFmtId="10" fontId="11" fillId="7" borderId="67" xfId="0" applyNumberFormat="1" applyFont="1" applyFill="1" applyBorder="1" applyAlignment="1">
      <alignment vertical="center"/>
    </xf>
    <xf numFmtId="0" fontId="11" fillId="0" borderId="20" xfId="0" quotePrefix="1" applyFont="1" applyBorder="1" applyAlignment="1">
      <alignment horizontal="left"/>
    </xf>
    <xf numFmtId="0" fontId="11" fillId="0" borderId="21" xfId="0" quotePrefix="1" applyFont="1" applyBorder="1" applyAlignment="1">
      <alignment horizontal="left"/>
    </xf>
    <xf numFmtId="0" fontId="11" fillId="0" borderId="21" xfId="0" quotePrefix="1" applyFont="1" applyFill="1" applyBorder="1" applyAlignment="1">
      <alignment horizontal="center"/>
    </xf>
    <xf numFmtId="0" fontId="11" fillId="7" borderId="3" xfId="0" quotePrefix="1" applyFont="1" applyFill="1" applyBorder="1" applyAlignment="1">
      <alignment horizontal="left" vertical="top"/>
    </xf>
    <xf numFmtId="0" fontId="11" fillId="7" borderId="4" xfId="0" applyFont="1" applyFill="1" applyBorder="1" applyAlignment="1"/>
    <xf numFmtId="3" fontId="11" fillId="7" borderId="4" xfId="0" applyNumberFormat="1" applyFont="1" applyFill="1" applyBorder="1" applyAlignment="1">
      <alignment vertical="center"/>
    </xf>
    <xf numFmtId="10" fontId="11" fillId="7" borderId="5" xfId="0" applyNumberFormat="1" applyFont="1" applyFill="1" applyBorder="1" applyAlignment="1">
      <alignment vertical="center"/>
    </xf>
    <xf numFmtId="0" fontId="11" fillId="4" borderId="7" xfId="0" quotePrefix="1" applyFont="1" applyFill="1" applyBorder="1" applyAlignment="1">
      <alignment horizontal="center"/>
    </xf>
    <xf numFmtId="0" fontId="11" fillId="5" borderId="7" xfId="0" quotePrefix="1" applyFont="1" applyFill="1" applyBorder="1" applyAlignment="1">
      <alignment horizontal="center"/>
    </xf>
    <xf numFmtId="0" fontId="11" fillId="7" borderId="8" xfId="0" quotePrefix="1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left" vertical="top"/>
    </xf>
    <xf numFmtId="3" fontId="11" fillId="7" borderId="2" xfId="0" applyNumberFormat="1" applyFont="1" applyFill="1" applyBorder="1" applyAlignment="1">
      <alignment vertical="center"/>
    </xf>
    <xf numFmtId="0" fontId="11" fillId="0" borderId="1" xfId="0" quotePrefix="1" applyFont="1" applyBorder="1" applyAlignment="1">
      <alignment horizontal="left" vertical="top"/>
    </xf>
    <xf numFmtId="3" fontId="11" fillId="0" borderId="2" xfId="0" applyNumberFormat="1" applyFont="1" applyBorder="1" applyAlignment="1">
      <alignment vertical="center"/>
    </xf>
    <xf numFmtId="0" fontId="11" fillId="0" borderId="64" xfId="0" quotePrefix="1" applyFont="1" applyBorder="1" applyAlignment="1">
      <alignment horizontal="left" vertical="top"/>
    </xf>
    <xf numFmtId="3" fontId="11" fillId="0" borderId="62" xfId="0" applyNumberFormat="1" applyFont="1" applyBorder="1" applyAlignment="1">
      <alignment vertical="center"/>
    </xf>
    <xf numFmtId="3" fontId="11" fillId="7" borderId="5" xfId="0" applyNumberFormat="1" applyFont="1" applyFill="1" applyBorder="1" applyAlignment="1">
      <alignment vertical="center"/>
    </xf>
    <xf numFmtId="3" fontId="13" fillId="7" borderId="26" xfId="0" applyNumberFormat="1" applyFont="1" applyFill="1" applyBorder="1" applyAlignment="1">
      <alignment vertical="center"/>
    </xf>
    <xf numFmtId="3" fontId="11" fillId="7" borderId="0" xfId="0" applyNumberFormat="1" applyFont="1" applyFill="1" applyBorder="1" applyAlignment="1">
      <alignment horizontal="right" vertical="center"/>
    </xf>
    <xf numFmtId="3" fontId="13" fillId="6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1" fillId="9" borderId="30" xfId="0" quotePrefix="1" applyFont="1" applyFill="1" applyBorder="1" applyAlignment="1">
      <alignment horizontal="left" vertical="top"/>
    </xf>
    <xf numFmtId="164" fontId="11" fillId="9" borderId="30" xfId="0" applyNumberFormat="1" applyFont="1" applyFill="1" applyBorder="1" applyAlignment="1">
      <alignment vertical="center"/>
    </xf>
    <xf numFmtId="0" fontId="11" fillId="9" borderId="30" xfId="0" applyFont="1" applyFill="1" applyBorder="1"/>
    <xf numFmtId="0" fontId="11" fillId="3" borderId="68" xfId="0" applyFont="1" applyFill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3" borderId="69" xfId="0" applyFont="1" applyFill="1" applyBorder="1" applyAlignment="1">
      <alignment vertical="center"/>
    </xf>
    <xf numFmtId="0" fontId="11" fillId="3" borderId="70" xfId="0" applyFont="1" applyFill="1" applyBorder="1" applyAlignment="1">
      <alignment vertical="center"/>
    </xf>
    <xf numFmtId="0" fontId="11" fillId="0" borderId="69" xfId="0" applyFont="1" applyBorder="1"/>
    <xf numFmtId="0" fontId="11" fillId="3" borderId="71" xfId="0" applyFont="1" applyFill="1" applyBorder="1"/>
    <xf numFmtId="0" fontId="11" fillId="0" borderId="72" xfId="0" applyFont="1" applyBorder="1" applyAlignment="1">
      <alignment vertical="center"/>
    </xf>
    <xf numFmtId="0" fontId="11" fillId="3" borderId="72" xfId="0" applyFont="1" applyFill="1" applyBorder="1" applyAlignment="1">
      <alignment vertical="center"/>
    </xf>
    <xf numFmtId="0" fontId="11" fillId="3" borderId="72" xfId="0" applyFont="1" applyFill="1" applyBorder="1"/>
    <xf numFmtId="0" fontId="11" fillId="3" borderId="73" xfId="0" applyFont="1" applyFill="1" applyBorder="1" applyAlignment="1">
      <alignment vertical="center"/>
    </xf>
    <xf numFmtId="0" fontId="11" fillId="3" borderId="71" xfId="0" applyFont="1" applyFill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6" borderId="74" xfId="0" applyFont="1" applyFill="1" applyBorder="1" applyAlignment="1">
      <alignment vertical="center"/>
    </xf>
    <xf numFmtId="0" fontId="11" fillId="6" borderId="75" xfId="0" applyFont="1" applyFill="1" applyBorder="1" applyAlignment="1">
      <alignment vertical="center"/>
    </xf>
    <xf numFmtId="0" fontId="11" fillId="6" borderId="76" xfId="0" applyFont="1" applyFill="1" applyBorder="1" applyAlignment="1">
      <alignment vertical="center"/>
    </xf>
    <xf numFmtId="0" fontId="11" fillId="4" borderId="77" xfId="0" quotePrefix="1" applyFont="1" applyFill="1" applyBorder="1" applyAlignment="1">
      <alignment horizontal="center"/>
    </xf>
    <xf numFmtId="0" fontId="11" fillId="5" borderId="77" xfId="0" quotePrefix="1" applyFont="1" applyFill="1" applyBorder="1" applyAlignment="1">
      <alignment horizontal="center"/>
    </xf>
    <xf numFmtId="0" fontId="11" fillId="6" borderId="77" xfId="0" quotePrefix="1" applyFont="1" applyFill="1" applyBorder="1" applyAlignment="1">
      <alignment horizontal="center"/>
    </xf>
    <xf numFmtId="0" fontId="11" fillId="5" borderId="78" xfId="0" quotePrefix="1" applyFont="1" applyFill="1" applyBorder="1" applyAlignment="1">
      <alignment horizontal="center"/>
    </xf>
    <xf numFmtId="0" fontId="11" fillId="0" borderId="79" xfId="0" applyFont="1" applyBorder="1" applyAlignment="1"/>
    <xf numFmtId="0" fontId="11" fillId="0" borderId="80" xfId="0" applyFont="1" applyBorder="1" applyAlignment="1"/>
    <xf numFmtId="0" fontId="11" fillId="4" borderId="80" xfId="0" quotePrefix="1" applyFont="1" applyFill="1" applyBorder="1" applyAlignment="1"/>
    <xf numFmtId="0" fontId="11" fillId="5" borderId="80" xfId="0" quotePrefix="1" applyFont="1" applyFill="1" applyBorder="1" applyAlignment="1"/>
    <xf numFmtId="0" fontId="11" fillId="11" borderId="81" xfId="0" quotePrefix="1" applyFont="1" applyFill="1" applyBorder="1" applyAlignment="1">
      <alignment wrapText="1"/>
    </xf>
    <xf numFmtId="0" fontId="11" fillId="8" borderId="20" xfId="0" quotePrefix="1" applyFont="1" applyFill="1" applyBorder="1" applyAlignment="1">
      <alignment vertical="center"/>
    </xf>
    <xf numFmtId="4" fontId="11" fillId="8" borderId="22" xfId="0" applyNumberFormat="1" applyFont="1" applyFill="1" applyBorder="1" applyAlignment="1">
      <alignment horizontal="right" vertical="center"/>
    </xf>
    <xf numFmtId="0" fontId="11" fillId="8" borderId="1" xfId="0" quotePrefix="1" applyFont="1" applyFill="1" applyBorder="1" applyAlignment="1">
      <alignment vertical="center"/>
    </xf>
    <xf numFmtId="4" fontId="11" fillId="0" borderId="2" xfId="0" applyNumberFormat="1" applyFont="1" applyBorder="1" applyAlignment="1">
      <alignment horizontal="right" vertical="center"/>
    </xf>
    <xf numFmtId="4" fontId="11" fillId="8" borderId="2" xfId="0" applyNumberFormat="1" applyFont="1" applyFill="1" applyBorder="1" applyAlignment="1">
      <alignment horizontal="right" vertical="center"/>
    </xf>
    <xf numFmtId="0" fontId="11" fillId="9" borderId="20" xfId="0" quotePrefix="1" applyFont="1" applyFill="1" applyBorder="1" applyAlignment="1">
      <alignment vertical="center"/>
    </xf>
    <xf numFmtId="4" fontId="11" fillId="9" borderId="22" xfId="0" applyNumberFormat="1" applyFont="1" applyFill="1" applyBorder="1" applyAlignment="1">
      <alignment horizontal="right" vertical="center"/>
    </xf>
    <xf numFmtId="0" fontId="11" fillId="9" borderId="1" xfId="0" quotePrefix="1" applyFont="1" applyFill="1" applyBorder="1" applyAlignment="1">
      <alignment vertical="center"/>
    </xf>
    <xf numFmtId="4" fontId="11" fillId="9" borderId="2" xfId="0" applyNumberFormat="1" applyFont="1" applyFill="1" applyBorder="1" applyAlignment="1">
      <alignment horizontal="right" vertical="center"/>
    </xf>
    <xf numFmtId="0" fontId="11" fillId="3" borderId="20" xfId="0" quotePrefix="1" applyFont="1" applyFill="1" applyBorder="1" applyAlignment="1">
      <alignment vertical="center"/>
    </xf>
    <xf numFmtId="4" fontId="11" fillId="3" borderId="22" xfId="0" applyNumberFormat="1" applyFont="1" applyFill="1" applyBorder="1" applyAlignment="1">
      <alignment horizontal="right" vertical="center"/>
    </xf>
    <xf numFmtId="0" fontId="11" fillId="3" borderId="1" xfId="0" quotePrefix="1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right" vertical="center"/>
    </xf>
    <xf numFmtId="0" fontId="13" fillId="7" borderId="17" xfId="0" applyFont="1" applyFill="1" applyBorder="1" applyAlignment="1">
      <alignment horizontal="left"/>
    </xf>
    <xf numFmtId="0" fontId="13" fillId="7" borderId="18" xfId="0" applyFont="1" applyFill="1" applyBorder="1" applyAlignment="1">
      <alignment horizontal="left"/>
    </xf>
    <xf numFmtId="3" fontId="11" fillId="7" borderId="18" xfId="0" applyNumberFormat="1" applyFont="1" applyFill="1" applyBorder="1" applyAlignment="1">
      <alignment horizontal="right" vertical="center"/>
    </xf>
    <xf numFmtId="4" fontId="11" fillId="7" borderId="19" xfId="0" applyNumberFormat="1" applyFont="1" applyFill="1" applyBorder="1" applyAlignment="1">
      <alignment horizontal="right" vertical="center"/>
    </xf>
    <xf numFmtId="0" fontId="20" fillId="0" borderId="20" xfId="0" applyFont="1" applyBorder="1"/>
    <xf numFmtId="0" fontId="0" fillId="0" borderId="21" xfId="0" applyFont="1" applyBorder="1"/>
    <xf numFmtId="0" fontId="11" fillId="4" borderId="82" xfId="0" quotePrefix="1" applyFont="1" applyFill="1" applyBorder="1" applyAlignment="1">
      <alignment horizontal="center"/>
    </xf>
    <xf numFmtId="0" fontId="11" fillId="5" borderId="80" xfId="0" quotePrefix="1" applyFont="1" applyFill="1" applyBorder="1" applyAlignment="1">
      <alignment horizontal="center"/>
    </xf>
    <xf numFmtId="0" fontId="11" fillId="11" borderId="81" xfId="0" quotePrefix="1" applyFont="1" applyFill="1" applyBorder="1" applyAlignment="1">
      <alignment horizontal="center" wrapText="1"/>
    </xf>
    <xf numFmtId="167" fontId="11" fillId="9" borderId="83" xfId="0" applyNumberFormat="1" applyFont="1" applyFill="1" applyBorder="1"/>
    <xf numFmtId="167" fontId="11" fillId="0" borderId="84" xfId="0" applyNumberFormat="1" applyFont="1" applyFill="1" applyBorder="1"/>
    <xf numFmtId="167" fontId="11" fillId="9" borderId="85" xfId="0" applyNumberFormat="1" applyFont="1" applyFill="1" applyBorder="1"/>
    <xf numFmtId="167" fontId="11" fillId="0" borderId="86" xfId="0" applyNumberFormat="1" applyFont="1" applyFill="1" applyBorder="1"/>
    <xf numFmtId="167" fontId="11" fillId="3" borderId="83" xfId="0" applyNumberFormat="1" applyFont="1" applyFill="1" applyBorder="1"/>
    <xf numFmtId="167" fontId="11" fillId="0" borderId="85" xfId="0" applyNumberFormat="1" applyFont="1" applyBorder="1"/>
    <xf numFmtId="167" fontId="11" fillId="0" borderId="84" xfId="0" applyNumberFormat="1" applyFont="1" applyBorder="1"/>
    <xf numFmtId="167" fontId="11" fillId="3" borderId="84" xfId="0" applyNumberFormat="1" applyFont="1" applyFill="1" applyBorder="1"/>
    <xf numFmtId="167" fontId="11" fillId="0" borderId="83" xfId="0" applyNumberFormat="1" applyFont="1" applyBorder="1"/>
    <xf numFmtId="0" fontId="13" fillId="7" borderId="88" xfId="0" quotePrefix="1" applyFont="1" applyFill="1" applyBorder="1" applyAlignment="1">
      <alignment horizontal="left"/>
    </xf>
    <xf numFmtId="0" fontId="13" fillId="7" borderId="89" xfId="0" applyFont="1" applyFill="1" applyBorder="1" applyAlignment="1">
      <alignment horizontal="left"/>
    </xf>
    <xf numFmtId="164" fontId="13" fillId="7" borderId="89" xfId="0" applyNumberFormat="1" applyFont="1" applyFill="1" applyBorder="1"/>
    <xf numFmtId="167" fontId="13" fillId="7" borderId="90" xfId="0" applyNumberFormat="1" applyFont="1" applyFill="1" applyBorder="1"/>
    <xf numFmtId="0" fontId="11" fillId="0" borderId="20" xfId="0" applyFont="1" applyBorder="1"/>
    <xf numFmtId="0" fontId="13" fillId="0" borderId="22" xfId="0" quotePrefix="1" applyFont="1" applyBorder="1" applyAlignment="1">
      <alignment horizontal="center"/>
    </xf>
    <xf numFmtId="0" fontId="11" fillId="0" borderId="1" xfId="0" applyFont="1" applyBorder="1"/>
    <xf numFmtId="0" fontId="13" fillId="0" borderId="2" xfId="0" quotePrefix="1" applyFont="1" applyBorder="1" applyAlignment="1">
      <alignment horizontal="center"/>
    </xf>
    <xf numFmtId="0" fontId="11" fillId="0" borderId="64" xfId="0" applyFont="1" applyBorder="1"/>
    <xf numFmtId="0" fontId="13" fillId="7" borderId="62" xfId="0" quotePrefix="1" applyFont="1" applyFill="1" applyBorder="1" applyAlignment="1">
      <alignment horizontal="center"/>
    </xf>
    <xf numFmtId="0" fontId="11" fillId="3" borderId="91" xfId="0" quotePrefix="1" applyFont="1" applyFill="1" applyBorder="1" applyAlignment="1">
      <alignment horizontal="left" vertical="top"/>
    </xf>
    <xf numFmtId="0" fontId="11" fillId="7" borderId="92" xfId="0" applyFont="1" applyFill="1" applyBorder="1" applyAlignment="1">
      <alignment vertical="center"/>
    </xf>
    <xf numFmtId="0" fontId="11" fillId="0" borderId="93" xfId="0" quotePrefix="1" applyFont="1" applyBorder="1" applyAlignment="1">
      <alignment horizontal="left" vertical="top"/>
    </xf>
    <xf numFmtId="0" fontId="11" fillId="0" borderId="94" xfId="0" applyFont="1" applyBorder="1" applyAlignment="1">
      <alignment vertical="center"/>
    </xf>
    <xf numFmtId="0" fontId="11" fillId="3" borderId="93" xfId="0" quotePrefix="1" applyFont="1" applyFill="1" applyBorder="1" applyAlignment="1">
      <alignment horizontal="left" vertical="top"/>
    </xf>
    <xf numFmtId="0" fontId="11" fillId="7" borderId="94" xfId="0" applyFont="1" applyFill="1" applyBorder="1" applyAlignment="1">
      <alignment vertical="center"/>
    </xf>
    <xf numFmtId="0" fontId="11" fillId="3" borderId="95" xfId="0" quotePrefix="1" applyFont="1" applyFill="1" applyBorder="1" applyAlignment="1">
      <alignment horizontal="left" vertical="top"/>
    </xf>
    <xf numFmtId="0" fontId="11" fillId="7" borderId="96" xfId="0" applyFont="1" applyFill="1" applyBorder="1" applyAlignment="1">
      <alignment vertical="center"/>
    </xf>
    <xf numFmtId="0" fontId="13" fillId="7" borderId="97" xfId="0" applyFont="1" applyFill="1" applyBorder="1"/>
    <xf numFmtId="0" fontId="13" fillId="7" borderId="98" xfId="0" applyFont="1" applyFill="1" applyBorder="1"/>
    <xf numFmtId="0" fontId="13" fillId="7" borderId="99" xfId="0" applyFont="1" applyFill="1" applyBorder="1"/>
    <xf numFmtId="0" fontId="13" fillId="7" borderId="100" xfId="0" applyFont="1" applyFill="1" applyBorder="1"/>
    <xf numFmtId="0" fontId="13" fillId="7" borderId="90" xfId="0" applyFont="1" applyFill="1" applyBorder="1"/>
    <xf numFmtId="9" fontId="11" fillId="0" borderId="0" xfId="1" applyFont="1" applyFill="1" applyAlignment="1">
      <alignment vertical="center"/>
    </xf>
    <xf numFmtId="9" fontId="11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/>
    </xf>
    <xf numFmtId="3" fontId="17" fillId="0" borderId="0" xfId="0" applyNumberFormat="1" applyFont="1" applyAlignment="1">
      <alignment horizontal="right" vertical="center"/>
    </xf>
    <xf numFmtId="9" fontId="11" fillId="0" borderId="0" xfId="1" applyFont="1" applyAlignment="1">
      <alignment horizontal="right" vertical="center"/>
    </xf>
    <xf numFmtId="9" fontId="17" fillId="0" borderId="0" xfId="0" applyNumberFormat="1" applyFont="1" applyAlignment="1">
      <alignment horizontal="right" vertical="center"/>
    </xf>
    <xf numFmtId="9" fontId="11" fillId="0" borderId="0" xfId="0" applyNumberFormat="1" applyFont="1" applyAlignment="1">
      <alignment horizontal="right" vertical="center"/>
    </xf>
    <xf numFmtId="0" fontId="13" fillId="0" borderId="0" xfId="0" quotePrefix="1" applyFont="1" applyBorder="1" applyAlignment="1">
      <alignment horizontal="right"/>
    </xf>
    <xf numFmtId="9" fontId="11" fillId="0" borderId="0" xfId="0" applyNumberFormat="1" applyFont="1" applyBorder="1" applyAlignment="1">
      <alignment horizontal="right" vertical="center"/>
    </xf>
    <xf numFmtId="9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9" fontId="11" fillId="0" borderId="0" xfId="1" applyFont="1" applyFill="1" applyAlignment="1">
      <alignment horizontal="right" vertical="center"/>
    </xf>
    <xf numFmtId="0" fontId="30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9" fontId="13" fillId="0" borderId="0" xfId="1" applyFont="1" applyAlignment="1">
      <alignment horizontal="right" vertical="center"/>
    </xf>
    <xf numFmtId="9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9" fontId="13" fillId="0" borderId="0" xfId="1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7" fillId="0" borderId="6" xfId="0" quotePrefix="1" applyFont="1" applyBorder="1" applyAlignment="1">
      <alignment horizontal="left"/>
    </xf>
    <xf numFmtId="3" fontId="13" fillId="0" borderId="7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vertical="center"/>
    </xf>
    <xf numFmtId="3" fontId="11" fillId="7" borderId="4" xfId="0" applyNumberFormat="1" applyFont="1" applyFill="1" applyBorder="1" applyAlignment="1">
      <alignment horizontal="right" vertical="center"/>
    </xf>
    <xf numFmtId="3" fontId="11" fillId="7" borderId="5" xfId="0" applyNumberFormat="1" applyFont="1" applyFill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9" fontId="11" fillId="0" borderId="0" xfId="1" applyFont="1" applyBorder="1" applyAlignment="1">
      <alignment horizontal="right" vertical="center"/>
    </xf>
    <xf numFmtId="9" fontId="11" fillId="0" borderId="2" xfId="1" applyFont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horizontal="right" vertical="center"/>
    </xf>
    <xf numFmtId="3" fontId="11" fillId="7" borderId="2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horizontal="right" vertical="center"/>
    </xf>
    <xf numFmtId="9" fontId="11" fillId="0" borderId="4" xfId="1" applyFont="1" applyBorder="1" applyAlignment="1">
      <alignment horizontal="right" vertical="center"/>
    </xf>
    <xf numFmtId="9" fontId="11" fillId="0" borderId="5" xfId="1" applyFont="1" applyBorder="1" applyAlignment="1">
      <alignment horizontal="right" vertical="center"/>
    </xf>
    <xf numFmtId="0" fontId="30" fillId="0" borderId="8" xfId="0" quotePrefix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31" fillId="0" borderId="0" xfId="0" applyFont="1"/>
    <xf numFmtId="0" fontId="32" fillId="0" borderId="0" xfId="0" applyFont="1"/>
    <xf numFmtId="0" fontId="13" fillId="0" borderId="6" xfId="0" applyFont="1" applyBorder="1"/>
    <xf numFmtId="0" fontId="13" fillId="0" borderId="7" xfId="0" quotePrefix="1" applyFont="1" applyBorder="1" applyAlignment="1">
      <alignment horizontal="right"/>
    </xf>
    <xf numFmtId="0" fontId="13" fillId="0" borderId="8" xfId="0" quotePrefix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3" fillId="10" borderId="7" xfId="0" quotePrefix="1" applyFont="1" applyFill="1" applyBorder="1" applyAlignment="1">
      <alignment horizontal="right"/>
    </xf>
    <xf numFmtId="0" fontId="13" fillId="5" borderId="7" xfId="0" quotePrefix="1" applyFont="1" applyFill="1" applyBorder="1" applyAlignment="1">
      <alignment horizontal="right"/>
    </xf>
    <xf numFmtId="0" fontId="13" fillId="7" borderId="8" xfId="0" quotePrefix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3" fillId="7" borderId="17" xfId="0" applyNumberFormat="1" applyFont="1" applyFill="1" applyBorder="1" applyAlignment="1">
      <alignment vertical="center"/>
    </xf>
    <xf numFmtId="3" fontId="13" fillId="7" borderId="18" xfId="0" applyNumberFormat="1" applyFont="1" applyFill="1" applyBorder="1" applyAlignment="1">
      <alignment horizontal="right" vertical="center"/>
    </xf>
    <xf numFmtId="3" fontId="13" fillId="7" borderId="19" xfId="0" applyNumberFormat="1" applyFont="1" applyFill="1" applyBorder="1" applyAlignment="1">
      <alignment horizontal="right" vertical="center"/>
    </xf>
    <xf numFmtId="0" fontId="13" fillId="0" borderId="22" xfId="0" quotePrefix="1" applyFont="1" applyBorder="1" applyAlignment="1">
      <alignment horizontal="right"/>
    </xf>
    <xf numFmtId="0" fontId="13" fillId="0" borderId="64" xfId="0" quotePrefix="1" applyFont="1" applyBorder="1" applyAlignment="1">
      <alignment horizontal="left"/>
    </xf>
    <xf numFmtId="0" fontId="13" fillId="7" borderId="62" xfId="0" quotePrefix="1" applyFont="1" applyFill="1" applyBorder="1" applyAlignment="1">
      <alignment horizontal="right"/>
    </xf>
    <xf numFmtId="0" fontId="11" fillId="3" borderId="1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3" fillId="7" borderId="17" xfId="0" quotePrefix="1" applyFont="1" applyFill="1" applyBorder="1" applyAlignment="1">
      <alignment horizontal="left" vertical="top"/>
    </xf>
    <xf numFmtId="0" fontId="13" fillId="7" borderId="19" xfId="0" applyFont="1" applyFill="1" applyBorder="1" applyAlignment="1">
      <alignment horizontal="right"/>
    </xf>
    <xf numFmtId="0" fontId="11" fillId="0" borderId="20" xfId="0" quotePrefix="1" applyFont="1" applyBorder="1" applyAlignment="1">
      <alignment horizontal="left" vertical="top"/>
    </xf>
    <xf numFmtId="0" fontId="11" fillId="3" borderId="0" xfId="0" quotePrefix="1" applyFont="1" applyFill="1" applyBorder="1" applyAlignment="1">
      <alignment horizontal="right"/>
    </xf>
    <xf numFmtId="3" fontId="11" fillId="0" borderId="20" xfId="0" applyNumberFormat="1" applyFont="1" applyBorder="1" applyAlignment="1">
      <alignment vertical="center"/>
    </xf>
    <xf numFmtId="0" fontId="17" fillId="3" borderId="1" xfId="0" quotePrefix="1" applyFont="1" applyFill="1" applyBorder="1" applyAlignment="1">
      <alignment horizontal="left" vertical="top"/>
    </xf>
    <xf numFmtId="0" fontId="17" fillId="0" borderId="1" xfId="0" quotePrefix="1" applyFont="1" applyBorder="1" applyAlignment="1">
      <alignment horizontal="left" vertical="top"/>
    </xf>
    <xf numFmtId="3" fontId="11" fillId="2" borderId="1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0" fontId="11" fillId="2" borderId="1" xfId="0" applyFont="1" applyFill="1" applyBorder="1"/>
    <xf numFmtId="0" fontId="11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3" fillId="0" borderId="6" xfId="0" quotePrefix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0" fontId="13" fillId="7" borderId="8" xfId="0" quotePrefix="1" applyFont="1" applyFill="1" applyBorder="1" applyAlignment="1">
      <alignment horizontal="center"/>
    </xf>
    <xf numFmtId="3" fontId="13" fillId="7" borderId="18" xfId="0" applyNumberFormat="1" applyFont="1" applyFill="1" applyBorder="1" applyAlignment="1">
      <alignment vertical="center"/>
    </xf>
    <xf numFmtId="3" fontId="13" fillId="7" borderId="19" xfId="0" applyNumberFormat="1" applyFont="1" applyFill="1" applyBorder="1" applyAlignment="1">
      <alignment vertical="center"/>
    </xf>
    <xf numFmtId="0" fontId="33" fillId="0" borderId="0" xfId="0" applyFont="1"/>
    <xf numFmtId="0" fontId="0" fillId="0" borderId="6" xfId="0" applyBorder="1" applyAlignment="1">
      <alignment horizontal="right"/>
    </xf>
    <xf numFmtId="3" fontId="11" fillId="0" borderId="7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1" fillId="7" borderId="17" xfId="0" quotePrefix="1" applyFont="1" applyFill="1" applyBorder="1" applyAlignment="1">
      <alignment horizontal="left" vertical="top"/>
    </xf>
    <xf numFmtId="3" fontId="11" fillId="7" borderId="19" xfId="0" applyNumberFormat="1" applyFont="1" applyFill="1" applyBorder="1" applyAlignment="1">
      <alignment horizontal="right" vertical="center"/>
    </xf>
    <xf numFmtId="0" fontId="13" fillId="5" borderId="7" xfId="0" quotePrefix="1" applyFont="1" applyFill="1" applyBorder="1" applyAlignment="1">
      <alignment horizontal="center"/>
    </xf>
    <xf numFmtId="0" fontId="13" fillId="4" borderId="7" xfId="0" quotePrefix="1" applyFont="1" applyFill="1" applyBorder="1" applyAlignment="1">
      <alignment horizontal="center"/>
    </xf>
    <xf numFmtId="0" fontId="13" fillId="7" borderId="8" xfId="0" quotePrefix="1" applyFont="1" applyFill="1" applyBorder="1" applyAlignment="1">
      <alignment horizontal="center" wrapText="1"/>
    </xf>
    <xf numFmtId="3" fontId="11" fillId="7" borderId="18" xfId="0" applyNumberFormat="1" applyFont="1" applyFill="1" applyBorder="1" applyAlignment="1">
      <alignment vertical="center"/>
    </xf>
    <xf numFmtId="3" fontId="11" fillId="7" borderId="19" xfId="0" applyNumberFormat="1" applyFont="1" applyFill="1" applyBorder="1" applyAlignment="1">
      <alignment vertical="center"/>
    </xf>
    <xf numFmtId="0" fontId="13" fillId="0" borderId="6" xfId="0" quotePrefix="1" applyFont="1" applyBorder="1" applyAlignment="1"/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7" borderId="17" xfId="0" applyFill="1" applyBorder="1"/>
    <xf numFmtId="3" fontId="11" fillId="8" borderId="2" xfId="0" applyNumberFormat="1" applyFont="1" applyFill="1" applyBorder="1" applyAlignment="1">
      <alignment horizontal="right" vertical="center"/>
    </xf>
    <xf numFmtId="3" fontId="11" fillId="9" borderId="2" xfId="0" applyNumberFormat="1" applyFont="1" applyFill="1" applyBorder="1" applyAlignment="1">
      <alignment horizontal="right" vertical="center"/>
    </xf>
    <xf numFmtId="3" fontId="0" fillId="7" borderId="18" xfId="0" applyNumberFormat="1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3" fontId="0" fillId="7" borderId="19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11" fillId="9" borderId="22" xfId="0" applyNumberFormat="1" applyFont="1" applyFill="1" applyBorder="1" applyAlignment="1">
      <alignment horizontal="right" vertical="center"/>
    </xf>
    <xf numFmtId="3" fontId="11" fillId="3" borderId="22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0" fontId="22" fillId="0" borderId="0" xfId="0" applyFont="1" applyBorder="1" applyAlignment="1"/>
    <xf numFmtId="0" fontId="22" fillId="0" borderId="0" xfId="0" quotePrefix="1" applyFont="1" applyAlignment="1">
      <alignment horizontal="center" vertical="center"/>
    </xf>
    <xf numFmtId="0" fontId="22" fillId="0" borderId="0" xfId="0" applyFont="1" applyAlignment="1"/>
    <xf numFmtId="3" fontId="33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9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9" fontId="33" fillId="0" borderId="0" xfId="1" applyFont="1" applyFill="1" applyAlignment="1">
      <alignment vertical="center"/>
    </xf>
    <xf numFmtId="0" fontId="33" fillId="0" borderId="0" xfId="0" applyFont="1" applyFill="1"/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/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26" xfId="0" applyNumberFormat="1" applyFont="1" applyBorder="1" applyAlignment="1">
      <alignment horizontal="right" vertical="center"/>
    </xf>
    <xf numFmtId="0" fontId="19" fillId="0" borderId="0" xfId="0" quotePrefix="1" applyFont="1" applyAlignment="1">
      <alignment horizontal="right"/>
    </xf>
    <xf numFmtId="164" fontId="19" fillId="0" borderId="0" xfId="0" applyNumberFormat="1" applyFont="1" applyAlignment="1">
      <alignment horizontal="right" vertical="center"/>
    </xf>
    <xf numFmtId="0" fontId="11" fillId="0" borderId="0" xfId="0" quotePrefix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/>
    <xf numFmtId="3" fontId="11" fillId="0" borderId="6" xfId="0" applyNumberFormat="1" applyFont="1" applyBorder="1" applyAlignment="1">
      <alignment horizontal="left" vertical="center"/>
    </xf>
    <xf numFmtId="3" fontId="11" fillId="7" borderId="8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3" fontId="11" fillId="7" borderId="17" xfId="0" applyNumberFormat="1" applyFont="1" applyFill="1" applyBorder="1" applyAlignment="1">
      <alignment horizontal="left" vertical="center"/>
    </xf>
    <xf numFmtId="3" fontId="11" fillId="7" borderId="0" xfId="0" applyNumberFormat="1" applyFont="1" applyFill="1" applyAlignment="1">
      <alignment horizontal="right" vertical="center"/>
    </xf>
    <xf numFmtId="0" fontId="11" fillId="0" borderId="1" xfId="0" quotePrefix="1" applyFont="1" applyBorder="1" applyAlignment="1">
      <alignment horizontal="left"/>
    </xf>
    <xf numFmtId="0" fontId="11" fillId="3" borderId="23" xfId="0" quotePrefix="1" applyFont="1" applyFill="1" applyBorder="1" applyAlignment="1">
      <alignment horizontal="left"/>
    </xf>
    <xf numFmtId="0" fontId="11" fillId="7" borderId="3" xfId="0" quotePrefix="1" applyFont="1" applyFill="1" applyBorder="1" applyAlignment="1">
      <alignment horizontal="left"/>
    </xf>
    <xf numFmtId="3" fontId="11" fillId="0" borderId="7" xfId="0" applyNumberFormat="1" applyFont="1" applyBorder="1" applyAlignment="1">
      <alignment vertical="center"/>
    </xf>
    <xf numFmtId="0" fontId="11" fillId="7" borderId="17" xfId="0" applyFont="1" applyFill="1" applyBorder="1"/>
    <xf numFmtId="1" fontId="11" fillId="7" borderId="2" xfId="0" applyNumberFormat="1" applyFont="1" applyFill="1" applyBorder="1" applyAlignment="1">
      <alignment horizontal="right"/>
    </xf>
    <xf numFmtId="1" fontId="11" fillId="0" borderId="2" xfId="0" applyNumberFormat="1" applyFont="1" applyBorder="1" applyAlignment="1">
      <alignment horizontal="right"/>
    </xf>
    <xf numFmtId="1" fontId="11" fillId="0" borderId="106" xfId="0" applyNumberFormat="1" applyFont="1" applyBorder="1" applyAlignment="1">
      <alignment horizontal="right"/>
    </xf>
    <xf numFmtId="1" fontId="11" fillId="7" borderId="4" xfId="0" applyNumberFormat="1" applyFont="1" applyFill="1" applyBorder="1" applyAlignment="1">
      <alignment horizontal="right"/>
    </xf>
    <xf numFmtId="1" fontId="11" fillId="7" borderId="5" xfId="0" applyNumberFormat="1" applyFont="1" applyFill="1" applyBorder="1" applyAlignment="1">
      <alignment horizontal="right"/>
    </xf>
    <xf numFmtId="3" fontId="11" fillId="0" borderId="101" xfId="0" applyNumberFormat="1" applyFont="1" applyBorder="1" applyAlignment="1">
      <alignment horizontal="right" vertical="center"/>
    </xf>
    <xf numFmtId="3" fontId="13" fillId="4" borderId="7" xfId="0" applyNumberFormat="1" applyFont="1" applyFill="1" applyBorder="1" applyAlignment="1">
      <alignment vertical="center"/>
    </xf>
    <xf numFmtId="3" fontId="13" fillId="5" borderId="7" xfId="0" applyNumberFormat="1" applyFont="1" applyFill="1" applyBorder="1" applyAlignment="1">
      <alignment vertical="center"/>
    </xf>
    <xf numFmtId="3" fontId="13" fillId="7" borderId="8" xfId="0" applyNumberFormat="1" applyFont="1" applyFill="1" applyBorder="1" applyAlignment="1">
      <alignment vertical="center"/>
    </xf>
    <xf numFmtId="3" fontId="13" fillId="4" borderId="7" xfId="0" applyNumberFormat="1" applyFont="1" applyFill="1" applyBorder="1" applyAlignment="1">
      <alignment horizontal="right" vertical="center"/>
    </xf>
    <xf numFmtId="3" fontId="13" fillId="5" borderId="7" xfId="0" applyNumberFormat="1" applyFont="1" applyFill="1" applyBorder="1" applyAlignment="1">
      <alignment horizontal="right" vertical="center"/>
    </xf>
    <xf numFmtId="3" fontId="13" fillId="7" borderId="8" xfId="0" applyNumberFormat="1" applyFont="1" applyFill="1" applyBorder="1" applyAlignment="1">
      <alignment horizontal="right" vertical="center"/>
    </xf>
    <xf numFmtId="3" fontId="11" fillId="3" borderId="102" xfId="0" applyNumberFormat="1" applyFont="1" applyFill="1" applyBorder="1" applyAlignment="1">
      <alignment horizontal="right" vertical="center"/>
    </xf>
    <xf numFmtId="3" fontId="11" fillId="7" borderId="92" xfId="0" applyNumberFormat="1" applyFont="1" applyFill="1" applyBorder="1" applyAlignment="1">
      <alignment horizontal="right" vertical="center"/>
    </xf>
    <xf numFmtId="3" fontId="11" fillId="0" borderId="103" xfId="0" applyNumberFormat="1" applyFont="1" applyBorder="1" applyAlignment="1">
      <alignment horizontal="right" vertical="center"/>
    </xf>
    <xf numFmtId="3" fontId="11" fillId="0" borderId="94" xfId="0" applyNumberFormat="1" applyFont="1" applyBorder="1" applyAlignment="1">
      <alignment horizontal="right" vertical="center"/>
    </xf>
    <xf numFmtId="3" fontId="11" fillId="3" borderId="103" xfId="0" applyNumberFormat="1" applyFont="1" applyFill="1" applyBorder="1" applyAlignment="1">
      <alignment horizontal="right" vertical="center"/>
    </xf>
    <xf numFmtId="3" fontId="11" fillId="7" borderId="94" xfId="0" applyNumberFormat="1" applyFont="1" applyFill="1" applyBorder="1" applyAlignment="1">
      <alignment horizontal="right" vertical="center"/>
    </xf>
    <xf numFmtId="3" fontId="11" fillId="0" borderId="104" xfId="0" applyNumberFormat="1" applyFont="1" applyBorder="1" applyAlignment="1">
      <alignment horizontal="right" vertical="center"/>
    </xf>
    <xf numFmtId="3" fontId="11" fillId="0" borderId="108" xfId="0" applyNumberFormat="1" applyFont="1" applyBorder="1" applyAlignment="1">
      <alignment horizontal="right" vertical="center"/>
    </xf>
    <xf numFmtId="3" fontId="11" fillId="3" borderId="105" xfId="0" applyNumberFormat="1" applyFont="1" applyFill="1" applyBorder="1" applyAlignment="1">
      <alignment horizontal="right" vertical="center"/>
    </xf>
    <xf numFmtId="3" fontId="11" fillId="3" borderId="104" xfId="0" applyNumberFormat="1" applyFont="1" applyFill="1" applyBorder="1" applyAlignment="1">
      <alignment horizontal="right" vertical="center"/>
    </xf>
    <xf numFmtId="3" fontId="11" fillId="7" borderId="108" xfId="0" applyNumberFormat="1" applyFont="1" applyFill="1" applyBorder="1" applyAlignment="1">
      <alignment horizontal="right" vertical="center"/>
    </xf>
    <xf numFmtId="3" fontId="11" fillId="0" borderId="103" xfId="0" applyNumberFormat="1" applyFont="1" applyFill="1" applyBorder="1" applyAlignment="1">
      <alignment horizontal="right" vertical="center"/>
    </xf>
    <xf numFmtId="0" fontId="11" fillId="7" borderId="18" xfId="0" applyFont="1" applyFill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7" borderId="8" xfId="0" applyFont="1" applyFill="1" applyBorder="1" applyAlignment="1">
      <alignment horizontal="right"/>
    </xf>
    <xf numFmtId="3" fontId="13" fillId="0" borderId="6" xfId="0" applyNumberFormat="1" applyFont="1" applyBorder="1" applyAlignment="1">
      <alignment horizontal="left" vertical="center"/>
    </xf>
    <xf numFmtId="3" fontId="10" fillId="0" borderId="0" xfId="0" applyNumberFormat="1" applyFont="1"/>
    <xf numFmtId="0" fontId="13" fillId="0" borderId="6" xfId="0" quotePrefix="1" applyFont="1" applyBorder="1" applyAlignment="1">
      <alignment horizontal="center"/>
    </xf>
    <xf numFmtId="0" fontId="13" fillId="0" borderId="0" xfId="0" quotePrefix="1" applyFont="1" applyBorder="1" applyAlignment="1">
      <alignment horizontal="right" vertical="center"/>
    </xf>
    <xf numFmtId="0" fontId="13" fillId="4" borderId="7" xfId="0" quotePrefix="1" applyFont="1" applyFill="1" applyBorder="1" applyAlignment="1">
      <alignment horizontal="right"/>
    </xf>
    <xf numFmtId="0" fontId="11" fillId="0" borderId="0" xfId="0" quotePrefix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0" fontId="11" fillId="3" borderId="113" xfId="0" quotePrefix="1" applyFont="1" applyFill="1" applyBorder="1" applyAlignment="1">
      <alignment horizontal="left" vertical="top"/>
    </xf>
    <xf numFmtId="3" fontId="11" fillId="3" borderId="101" xfId="0" applyNumberFormat="1" applyFont="1" applyFill="1" applyBorder="1" applyAlignment="1">
      <alignment horizontal="right" vertical="center"/>
    </xf>
    <xf numFmtId="3" fontId="11" fillId="7" borderId="106" xfId="0" applyNumberFormat="1" applyFont="1" applyFill="1" applyBorder="1" applyAlignment="1">
      <alignment horizontal="right" vertical="center"/>
    </xf>
    <xf numFmtId="3" fontId="11" fillId="7" borderId="92" xfId="0" applyNumberFormat="1" applyFont="1" applyFill="1" applyBorder="1" applyAlignment="1">
      <alignment horizontal="right"/>
    </xf>
    <xf numFmtId="3" fontId="11" fillId="0" borderId="94" xfId="0" applyNumberFormat="1" applyFont="1" applyFill="1" applyBorder="1" applyAlignment="1">
      <alignment horizontal="right"/>
    </xf>
    <xf numFmtId="3" fontId="11" fillId="7" borderId="94" xfId="0" applyNumberFormat="1" applyFont="1" applyFill="1" applyBorder="1" applyAlignment="1">
      <alignment horizontal="right"/>
    </xf>
    <xf numFmtId="3" fontId="11" fillId="7" borderId="108" xfId="0" applyNumberFormat="1" applyFont="1" applyFill="1" applyBorder="1" applyAlignment="1">
      <alignment horizontal="right"/>
    </xf>
    <xf numFmtId="3" fontId="11" fillId="0" borderId="94" xfId="0" applyNumberFormat="1" applyFont="1" applyBorder="1" applyAlignment="1">
      <alignment horizontal="right"/>
    </xf>
    <xf numFmtId="3" fontId="11" fillId="0" borderId="108" xfId="0" applyNumberFormat="1" applyFont="1" applyBorder="1" applyAlignment="1">
      <alignment horizontal="right"/>
    </xf>
    <xf numFmtId="3" fontId="11" fillId="7" borderId="18" xfId="0" applyNumberFormat="1" applyFont="1" applyFill="1" applyBorder="1" applyAlignment="1">
      <alignment horizontal="right"/>
    </xf>
    <xf numFmtId="3" fontId="11" fillId="7" borderId="19" xfId="0" applyNumberFormat="1" applyFont="1" applyFill="1" applyBorder="1" applyAlignment="1">
      <alignment horizontal="right"/>
    </xf>
    <xf numFmtId="165" fontId="17" fillId="7" borderId="115" xfId="0" applyNumberFormat="1" applyFont="1" applyFill="1" applyBorder="1" applyAlignment="1">
      <alignment horizontal="right" vertical="center"/>
    </xf>
    <xf numFmtId="165" fontId="17" fillId="7" borderId="118" xfId="0" applyNumberFormat="1" applyFont="1" applyFill="1" applyBorder="1" applyAlignment="1">
      <alignment horizontal="right" vertical="center"/>
    </xf>
    <xf numFmtId="164" fontId="17" fillId="7" borderId="121" xfId="0" applyNumberFormat="1" applyFont="1" applyFill="1" applyBorder="1" applyAlignment="1">
      <alignment horizontal="right" vertical="center"/>
    </xf>
    <xf numFmtId="164" fontId="17" fillId="3" borderId="119" xfId="0" applyNumberFormat="1" applyFont="1" applyFill="1" applyBorder="1" applyAlignment="1">
      <alignment horizontal="center" vertical="center"/>
    </xf>
    <xf numFmtId="164" fontId="17" fillId="3" borderId="120" xfId="0" applyNumberFormat="1" applyFont="1" applyFill="1" applyBorder="1" applyAlignment="1">
      <alignment horizontal="center" vertical="center"/>
    </xf>
    <xf numFmtId="0" fontId="17" fillId="4" borderId="114" xfId="0" quotePrefix="1" applyFont="1" applyFill="1" applyBorder="1" applyAlignment="1">
      <alignment horizontal="center" vertical="top"/>
    </xf>
    <xf numFmtId="165" fontId="17" fillId="4" borderId="111" xfId="0" applyNumberFormat="1" applyFont="1" applyFill="1" applyBorder="1" applyAlignment="1">
      <alignment horizontal="center" vertical="center"/>
    </xf>
    <xf numFmtId="0" fontId="17" fillId="5" borderId="116" xfId="0" quotePrefix="1" applyFont="1" applyFill="1" applyBorder="1" applyAlignment="1">
      <alignment horizontal="center" vertical="top"/>
    </xf>
    <xf numFmtId="165" fontId="17" fillId="5" borderId="117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vertical="center"/>
    </xf>
    <xf numFmtId="0" fontId="13" fillId="4" borderId="21" xfId="0" quotePrefix="1" applyFont="1" applyFill="1" applyBorder="1" applyAlignment="1">
      <alignment horizontal="center"/>
    </xf>
    <xf numFmtId="0" fontId="13" fillId="5" borderId="21" xfId="0" quotePrefix="1" applyFont="1" applyFill="1" applyBorder="1" applyAlignment="1">
      <alignment horizontal="center"/>
    </xf>
    <xf numFmtId="0" fontId="13" fillId="7" borderId="22" xfId="0" quotePrefix="1" applyFont="1" applyFill="1" applyBorder="1" applyAlignment="1">
      <alignment horizontal="center"/>
    </xf>
    <xf numFmtId="3" fontId="11" fillId="3" borderId="23" xfId="0" applyNumberFormat="1" applyFont="1" applyFill="1" applyBorder="1" applyAlignment="1">
      <alignment vertical="center"/>
    </xf>
    <xf numFmtId="3" fontId="11" fillId="7" borderId="25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" fillId="0" borderId="12" xfId="0" quotePrefix="1" applyFont="1" applyBorder="1" applyAlignment="1">
      <alignment horizontal="left" vertical="top"/>
    </xf>
    <xf numFmtId="3" fontId="11" fillId="4" borderId="13" xfId="0" applyNumberFormat="1" applyFont="1" applyFill="1" applyBorder="1" applyAlignment="1">
      <alignment vertical="center"/>
    </xf>
    <xf numFmtId="3" fontId="11" fillId="5" borderId="13" xfId="0" applyNumberFormat="1" applyFont="1" applyFill="1" applyBorder="1" applyAlignment="1">
      <alignment vertical="center"/>
    </xf>
    <xf numFmtId="3" fontId="11" fillId="7" borderId="14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horizontal="right" vertical="center"/>
    </xf>
    <xf numFmtId="3" fontId="11" fillId="6" borderId="8" xfId="0" applyNumberFormat="1" applyFont="1" applyFill="1" applyBorder="1" applyAlignment="1">
      <alignment vertical="center"/>
    </xf>
    <xf numFmtId="3" fontId="11" fillId="6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3" fontId="11" fillId="7" borderId="0" xfId="0" applyNumberFormat="1" applyFont="1" applyFill="1"/>
    <xf numFmtId="3" fontId="11" fillId="0" borderId="24" xfId="0" applyNumberFormat="1" applyFont="1" applyBorder="1"/>
    <xf numFmtId="3" fontId="13" fillId="7" borderId="0" xfId="0" applyNumberFormat="1" applyFont="1" applyFill="1"/>
    <xf numFmtId="3" fontId="11" fillId="2" borderId="0" xfId="0" applyNumberFormat="1" applyFont="1" applyFill="1"/>
    <xf numFmtId="0" fontId="16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3" fontId="13" fillId="0" borderId="26" xfId="0" applyNumberFormat="1" applyFont="1" applyBorder="1" applyAlignment="1">
      <alignment horizontal="right" vertical="center"/>
    </xf>
    <xf numFmtId="3" fontId="11" fillId="7" borderId="3" xfId="0" applyNumberFormat="1" applyFont="1" applyFill="1" applyBorder="1"/>
    <xf numFmtId="0" fontId="11" fillId="0" borderId="6" xfId="0" applyFont="1" applyBorder="1"/>
    <xf numFmtId="3" fontId="11" fillId="0" borderId="26" xfId="0" applyNumberFormat="1" applyFont="1" applyBorder="1" applyAlignment="1">
      <alignment horizontal="right"/>
    </xf>
    <xf numFmtId="3" fontId="11" fillId="7" borderId="0" xfId="0" applyNumberFormat="1" applyFont="1" applyFill="1" applyAlignment="1">
      <alignment horizontal="right"/>
    </xf>
    <xf numFmtId="3" fontId="11" fillId="3" borderId="111" xfId="0" applyNumberFormat="1" applyFont="1" applyFill="1" applyBorder="1" applyAlignment="1">
      <alignment horizontal="right" vertical="center"/>
    </xf>
    <xf numFmtId="3" fontId="11" fillId="7" borderId="112" xfId="0" applyNumberFormat="1" applyFont="1" applyFill="1" applyBorder="1" applyAlignment="1">
      <alignment horizontal="right"/>
    </xf>
    <xf numFmtId="3" fontId="11" fillId="0" borderId="124" xfId="0" applyNumberFormat="1" applyFont="1" applyBorder="1" applyAlignment="1">
      <alignment vertical="center"/>
    </xf>
    <xf numFmtId="3" fontId="11" fillId="0" borderId="125" xfId="0" applyNumberFormat="1" applyFont="1" applyBorder="1" applyAlignment="1">
      <alignment horizontal="right" vertical="center"/>
    </xf>
    <xf numFmtId="3" fontId="11" fillId="0" borderId="126" xfId="0" applyNumberFormat="1" applyFont="1" applyBorder="1" applyAlignment="1">
      <alignment horizontal="right"/>
    </xf>
    <xf numFmtId="3" fontId="11" fillId="3" borderId="125" xfId="0" applyNumberFormat="1" applyFont="1" applyFill="1" applyBorder="1" applyAlignment="1">
      <alignment horizontal="right" vertical="center"/>
    </xf>
    <xf numFmtId="3" fontId="11" fillId="7" borderId="126" xfId="0" applyNumberFormat="1" applyFont="1" applyFill="1" applyBorder="1" applyAlignment="1">
      <alignment horizontal="right"/>
    </xf>
    <xf numFmtId="3" fontId="11" fillId="2" borderId="126" xfId="0" applyNumberFormat="1" applyFont="1" applyFill="1" applyBorder="1" applyAlignment="1">
      <alignment horizontal="right"/>
    </xf>
    <xf numFmtId="3" fontId="11" fillId="0" borderId="127" xfId="0" applyNumberFormat="1" applyFont="1" applyBorder="1" applyAlignment="1">
      <alignment vertical="center"/>
    </xf>
    <xf numFmtId="3" fontId="11" fillId="0" borderId="128" xfId="0" applyNumberFormat="1" applyFont="1" applyBorder="1" applyAlignment="1">
      <alignment horizontal="right" vertical="center"/>
    </xf>
    <xf numFmtId="3" fontId="11" fillId="2" borderId="129" xfId="0" applyNumberFormat="1" applyFont="1" applyFill="1" applyBorder="1" applyAlignment="1">
      <alignment horizontal="right"/>
    </xf>
    <xf numFmtId="3" fontId="11" fillId="3" borderId="110" xfId="0" applyNumberFormat="1" applyFont="1" applyFill="1" applyBorder="1" applyAlignment="1">
      <alignment vertical="center"/>
    </xf>
    <xf numFmtId="3" fontId="11" fillId="3" borderId="124" xfId="0" applyNumberFormat="1" applyFont="1" applyFill="1" applyBorder="1" applyAlignment="1">
      <alignment vertical="center"/>
    </xf>
    <xf numFmtId="3" fontId="11" fillId="4" borderId="110" xfId="0" applyNumberFormat="1" applyFont="1" applyFill="1" applyBorder="1" applyAlignment="1">
      <alignment vertical="center"/>
    </xf>
    <xf numFmtId="3" fontId="11" fillId="4" borderId="111" xfId="0" applyNumberFormat="1" applyFont="1" applyFill="1" applyBorder="1" applyAlignment="1">
      <alignment horizontal="right" vertical="center"/>
    </xf>
    <xf numFmtId="3" fontId="11" fillId="5" borderId="127" xfId="0" applyNumberFormat="1" applyFont="1" applyFill="1" applyBorder="1" applyAlignment="1">
      <alignment vertical="center"/>
    </xf>
    <xf numFmtId="3" fontId="11" fillId="5" borderId="128" xfId="0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/>
    </xf>
    <xf numFmtId="3" fontId="13" fillId="7" borderId="26" xfId="0" applyNumberFormat="1" applyFont="1" applyFill="1" applyBorder="1" applyAlignment="1">
      <alignment horizontal="right"/>
    </xf>
    <xf numFmtId="3" fontId="13" fillId="0" borderId="0" xfId="0" applyNumberFormat="1" applyFont="1"/>
    <xf numFmtId="3" fontId="11" fillId="3" borderId="111" xfId="0" applyNumberFormat="1" applyFont="1" applyFill="1" applyBorder="1" applyAlignment="1">
      <alignment horizontal="right"/>
    </xf>
    <xf numFmtId="3" fontId="11" fillId="0" borderId="125" xfId="0" applyNumberFormat="1" applyFont="1" applyBorder="1" applyAlignment="1">
      <alignment horizontal="right"/>
    </xf>
    <xf numFmtId="3" fontId="11" fillId="3" borderId="125" xfId="0" applyNumberFormat="1" applyFont="1" applyFill="1" applyBorder="1" applyAlignment="1">
      <alignment horizontal="right"/>
    </xf>
    <xf numFmtId="3" fontId="11" fillId="0" borderId="128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left" vertical="top"/>
    </xf>
    <xf numFmtId="3" fontId="13" fillId="0" borderId="0" xfId="0" quotePrefix="1" applyNumberFormat="1" applyFont="1" applyBorder="1" applyAlignment="1">
      <alignment horizontal="right" vertical="top"/>
    </xf>
    <xf numFmtId="3" fontId="13" fillId="0" borderId="0" xfId="0" applyNumberFormat="1" applyFont="1" applyBorder="1" applyAlignment="1">
      <alignment horizontal="right"/>
    </xf>
    <xf numFmtId="3" fontId="11" fillId="4" borderId="111" xfId="0" applyNumberFormat="1" applyFont="1" applyFill="1" applyBorder="1" applyAlignment="1">
      <alignment horizontal="right"/>
    </xf>
    <xf numFmtId="3" fontId="11" fillId="5" borderId="128" xfId="0" applyNumberFormat="1" applyFont="1" applyFill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0" xfId="0" quotePrefix="1" applyNumberFormat="1" applyFont="1" applyAlignment="1">
      <alignment horizontal="left" vertical="top"/>
    </xf>
    <xf numFmtId="3" fontId="13" fillId="0" borderId="26" xfId="0" applyNumberFormat="1" applyFont="1" applyBorder="1" applyAlignment="1">
      <alignment wrapText="1"/>
    </xf>
    <xf numFmtId="3" fontId="13" fillId="0" borderId="26" xfId="0" quotePrefix="1" applyNumberFormat="1" applyFont="1" applyBorder="1" applyAlignment="1">
      <alignment horizontal="right"/>
    </xf>
    <xf numFmtId="3" fontId="13" fillId="0" borderId="26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1" fillId="0" borderId="26" xfId="0" quotePrefix="1" applyNumberFormat="1" applyFont="1" applyBorder="1" applyAlignment="1">
      <alignment horizontal="left" vertical="top"/>
    </xf>
    <xf numFmtId="3" fontId="11" fillId="0" borderId="125" xfId="0" applyNumberFormat="1" applyFont="1" applyBorder="1" applyAlignment="1">
      <alignment vertical="center"/>
    </xf>
    <xf numFmtId="3" fontId="11" fillId="3" borderId="125" xfId="0" applyNumberFormat="1" applyFont="1" applyFill="1" applyBorder="1" applyAlignment="1">
      <alignment vertical="center"/>
    </xf>
    <xf numFmtId="3" fontId="11" fillId="3" borderId="128" xfId="0" applyNumberFormat="1" applyFont="1" applyFill="1" applyBorder="1" applyAlignment="1">
      <alignment vertical="center"/>
    </xf>
    <xf numFmtId="3" fontId="13" fillId="4" borderId="125" xfId="0" applyNumberFormat="1" applyFont="1" applyFill="1" applyBorder="1" applyAlignment="1">
      <alignment vertical="center"/>
    </xf>
    <xf numFmtId="3" fontId="13" fillId="5" borderId="125" xfId="0" applyNumberFormat="1" applyFont="1" applyFill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7" borderId="132" xfId="0" applyNumberFormat="1" applyFont="1" applyFill="1" applyBorder="1" applyAlignment="1">
      <alignment vertical="center"/>
    </xf>
    <xf numFmtId="3" fontId="11" fillId="7" borderId="132" xfId="0" applyNumberFormat="1" applyFont="1" applyFill="1" applyBorder="1" applyAlignment="1">
      <alignment vertical="center"/>
    </xf>
    <xf numFmtId="3" fontId="11" fillId="0" borderId="132" xfId="0" applyNumberFormat="1" applyFont="1" applyBorder="1" applyAlignment="1">
      <alignment vertical="center"/>
    </xf>
    <xf numFmtId="3" fontId="11" fillId="7" borderId="131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horizontal="left" wrapText="1"/>
    </xf>
    <xf numFmtId="166" fontId="11" fillId="0" borderId="0" xfId="0" applyNumberFormat="1" applyFont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6" fontId="11" fillId="0" borderId="24" xfId="0" applyNumberFormat="1" applyFont="1" applyBorder="1" applyAlignment="1">
      <alignment horizontal="right" vertical="center"/>
    </xf>
    <xf numFmtId="167" fontId="11" fillId="0" borderId="24" xfId="1" applyNumberFormat="1" applyFont="1" applyBorder="1" applyAlignment="1">
      <alignment horizontal="right" vertical="center"/>
    </xf>
    <xf numFmtId="3" fontId="11" fillId="4" borderId="133" xfId="0" applyNumberFormat="1" applyFont="1" applyFill="1" applyBorder="1" applyAlignment="1">
      <alignment vertical="center"/>
    </xf>
    <xf numFmtId="3" fontId="11" fillId="5" borderId="133" xfId="0" applyNumberFormat="1" applyFont="1" applyFill="1" applyBorder="1" applyAlignment="1">
      <alignment vertical="center"/>
    </xf>
    <xf numFmtId="3" fontId="11" fillId="4" borderId="135" xfId="0" applyNumberFormat="1" applyFont="1" applyFill="1" applyBorder="1" applyAlignment="1">
      <alignment vertical="center"/>
    </xf>
    <xf numFmtId="3" fontId="11" fillId="5" borderId="135" xfId="0" applyNumberFormat="1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left"/>
    </xf>
    <xf numFmtId="3" fontId="11" fillId="0" borderId="136" xfId="0" applyNumberFormat="1" applyFont="1" applyFill="1" applyBorder="1" applyAlignment="1">
      <alignment vertical="center"/>
    </xf>
    <xf numFmtId="3" fontId="11" fillId="7" borderId="137" xfId="0" applyNumberFormat="1" applyFont="1" applyFill="1" applyBorder="1" applyAlignment="1">
      <alignment vertical="center"/>
    </xf>
    <xf numFmtId="3" fontId="11" fillId="0" borderId="138" xfId="0" applyNumberFormat="1" applyFont="1" applyBorder="1" applyAlignment="1">
      <alignment vertical="center"/>
    </xf>
    <xf numFmtId="3" fontId="11" fillId="7" borderId="139" xfId="0" applyNumberFormat="1" applyFont="1" applyFill="1" applyBorder="1" applyAlignment="1">
      <alignment vertical="center"/>
    </xf>
    <xf numFmtId="0" fontId="11" fillId="0" borderId="3" xfId="0" quotePrefix="1" applyFont="1" applyBorder="1" applyAlignment="1">
      <alignment horizontal="left" vertical="top"/>
    </xf>
    <xf numFmtId="166" fontId="11" fillId="4" borderId="4" xfId="0" applyNumberFormat="1" applyFont="1" applyFill="1" applyBorder="1" applyAlignment="1">
      <alignment vertical="center"/>
    </xf>
    <xf numFmtId="166" fontId="11" fillId="5" borderId="4" xfId="0" applyNumberFormat="1" applyFont="1" applyFill="1" applyBorder="1" applyAlignment="1">
      <alignment vertical="center"/>
    </xf>
    <xf numFmtId="166" fontId="11" fillId="7" borderId="5" xfId="0" applyNumberFormat="1" applyFont="1" applyFill="1" applyBorder="1" applyAlignment="1">
      <alignment vertical="center"/>
    </xf>
    <xf numFmtId="0" fontId="13" fillId="0" borderId="20" xfId="0" applyFont="1" applyBorder="1" applyAlignment="1">
      <alignment wrapText="1"/>
    </xf>
    <xf numFmtId="0" fontId="13" fillId="7" borderId="7" xfId="0" quotePrefix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166" fontId="11" fillId="0" borderId="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right" vertical="center"/>
    </xf>
    <xf numFmtId="167" fontId="11" fillId="0" borderId="0" xfId="1" applyNumberFormat="1" applyFont="1" applyBorder="1" applyAlignment="1">
      <alignment horizontal="right" vertical="center"/>
    </xf>
    <xf numFmtId="166" fontId="11" fillId="0" borderId="23" xfId="0" applyNumberFormat="1" applyFont="1" applyBorder="1" applyAlignment="1">
      <alignment vertical="center"/>
    </xf>
    <xf numFmtId="166" fontId="11" fillId="7" borderId="3" xfId="0" applyNumberFormat="1" applyFont="1" applyFill="1" applyBorder="1" applyAlignment="1">
      <alignment vertical="center"/>
    </xf>
    <xf numFmtId="166" fontId="11" fillId="7" borderId="4" xfId="0" applyNumberFormat="1" applyFont="1" applyFill="1" applyBorder="1" applyAlignment="1">
      <alignment horizontal="right" vertical="center"/>
    </xf>
    <xf numFmtId="167" fontId="11" fillId="7" borderId="4" xfId="1" applyNumberFormat="1" applyFont="1" applyFill="1" applyBorder="1" applyAlignment="1">
      <alignment horizontal="right" vertical="center"/>
    </xf>
    <xf numFmtId="166" fontId="11" fillId="3" borderId="2" xfId="0" applyNumberFormat="1" applyFont="1" applyFill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166" fontId="11" fillId="0" borderId="25" xfId="0" applyNumberFormat="1" applyFont="1" applyBorder="1" applyAlignment="1">
      <alignment horizontal="right" vertical="center"/>
    </xf>
    <xf numFmtId="166" fontId="11" fillId="7" borderId="5" xfId="0" applyNumberFormat="1" applyFont="1" applyFill="1" applyBorder="1" applyAlignment="1">
      <alignment horizontal="right" vertical="center"/>
    </xf>
    <xf numFmtId="3" fontId="11" fillId="7" borderId="124" xfId="0" applyNumberFormat="1" applyFont="1" applyFill="1" applyBorder="1" applyAlignment="1">
      <alignment horizontal="left" vertical="top"/>
    </xf>
    <xf numFmtId="3" fontId="11" fillId="7" borderId="125" xfId="0" quotePrefix="1" applyNumberFormat="1" applyFont="1" applyFill="1" applyBorder="1" applyAlignment="1">
      <alignment horizontal="right" vertical="top"/>
    </xf>
    <xf numFmtId="3" fontId="11" fillId="7" borderId="125" xfId="0" applyNumberFormat="1" applyFont="1" applyFill="1" applyBorder="1" applyAlignment="1">
      <alignment horizontal="right"/>
    </xf>
    <xf numFmtId="3" fontId="11" fillId="7" borderId="0" xfId="0" quotePrefix="1" applyNumberFormat="1" applyFont="1" applyFill="1" applyAlignment="1">
      <alignment horizontal="left" vertical="top"/>
    </xf>
    <xf numFmtId="3" fontId="11" fillId="7" borderId="0" xfId="0" applyNumberFormat="1" applyFont="1" applyFill="1" applyBorder="1" applyAlignment="1">
      <alignment horizontal="right"/>
    </xf>
    <xf numFmtId="9" fontId="11" fillId="0" borderId="0" xfId="1" quotePrefix="1" applyFont="1" applyAlignment="1">
      <alignment horizontal="right" vertical="center"/>
    </xf>
    <xf numFmtId="3" fontId="11" fillId="0" borderId="0" xfId="0" quotePrefix="1" applyNumberFormat="1" applyFont="1" applyAlignment="1">
      <alignment horizontal="right" vertical="center"/>
    </xf>
    <xf numFmtId="10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3" fontId="11" fillId="4" borderId="1" xfId="0" applyNumberFormat="1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left" vertical="center"/>
    </xf>
    <xf numFmtId="3" fontId="11" fillId="5" borderId="0" xfId="0" applyNumberFormat="1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horizontal="left" vertical="center"/>
    </xf>
    <xf numFmtId="0" fontId="11" fillId="7" borderId="3" xfId="0" applyFont="1" applyFill="1" applyBorder="1"/>
    <xf numFmtId="9" fontId="11" fillId="0" borderId="0" xfId="1" applyFont="1" applyBorder="1" applyAlignment="1">
      <alignment vertical="center"/>
    </xf>
    <xf numFmtId="9" fontId="11" fillId="0" borderId="2" xfId="1" applyFont="1" applyBorder="1" applyAlignment="1">
      <alignment vertical="center"/>
    </xf>
    <xf numFmtId="9" fontId="11" fillId="0" borderId="4" xfId="1" applyFont="1" applyBorder="1" applyAlignment="1">
      <alignment vertical="center"/>
    </xf>
    <xf numFmtId="9" fontId="11" fillId="0" borderId="5" xfId="1" applyFont="1" applyBorder="1" applyAlignment="1">
      <alignment vertical="center"/>
    </xf>
    <xf numFmtId="3" fontId="11" fillId="4" borderId="0" xfId="1" applyNumberFormat="1" applyFont="1" applyFill="1" applyBorder="1" applyAlignment="1">
      <alignment vertical="center"/>
    </xf>
    <xf numFmtId="3" fontId="11" fillId="4" borderId="2" xfId="1" applyNumberFormat="1" applyFont="1" applyFill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5" borderId="0" xfId="1" applyNumberFormat="1" applyFont="1" applyFill="1" applyBorder="1" applyAlignment="1">
      <alignment vertical="center"/>
    </xf>
    <xf numFmtId="3" fontId="11" fillId="7" borderId="0" xfId="1" applyNumberFormat="1" applyFont="1" applyFill="1" applyBorder="1" applyAlignment="1">
      <alignment vertical="center"/>
    </xf>
    <xf numFmtId="3" fontId="11" fillId="7" borderId="2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top" wrapText="1"/>
    </xf>
    <xf numFmtId="1" fontId="37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1" fontId="38" fillId="0" borderId="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center" vertical="top" wrapText="1"/>
    </xf>
    <xf numFmtId="1" fontId="37" fillId="3" borderId="0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1" fontId="37" fillId="3" borderId="2" xfId="0" applyNumberFormat="1" applyFont="1" applyFill="1" applyBorder="1" applyAlignment="1">
      <alignment horizontal="right" vertical="top" wrapText="1"/>
    </xf>
    <xf numFmtId="0" fontId="8" fillId="6" borderId="122" xfId="0" applyFont="1" applyFill="1" applyBorder="1" applyAlignment="1">
      <alignment horizontal="center" vertical="top" wrapText="1"/>
    </xf>
    <xf numFmtId="1" fontId="27" fillId="6" borderId="122" xfId="0" applyNumberFormat="1" applyFont="1" applyFill="1" applyBorder="1" applyAlignment="1">
      <alignment horizontal="right" vertical="top" wrapText="1"/>
    </xf>
    <xf numFmtId="1" fontId="27" fillId="6" borderId="130" xfId="0" applyNumberFormat="1" applyFont="1" applyFill="1" applyBorder="1" applyAlignment="1">
      <alignment horizontal="right" vertical="top" wrapText="1"/>
    </xf>
    <xf numFmtId="0" fontId="27" fillId="0" borderId="7" xfId="0" applyFont="1" applyFill="1" applyBorder="1" applyAlignment="1">
      <alignment vertical="top" wrapText="1"/>
    </xf>
    <xf numFmtId="1" fontId="27" fillId="0" borderId="7" xfId="0" applyNumberFormat="1" applyFont="1" applyFill="1" applyBorder="1" applyAlignment="1">
      <alignment horizontal="right" vertical="top" wrapText="1"/>
    </xf>
    <xf numFmtId="1" fontId="27" fillId="0" borderId="8" xfId="0" applyNumberFormat="1" applyFont="1" applyFill="1" applyBorder="1" applyAlignment="1">
      <alignment horizontal="right" vertical="top" wrapText="1"/>
    </xf>
    <xf numFmtId="1" fontId="37" fillId="0" borderId="2" xfId="0" applyNumberFormat="1" applyFont="1" applyFill="1" applyBorder="1" applyAlignment="1">
      <alignment horizontal="right" vertical="top" wrapText="1"/>
    </xf>
    <xf numFmtId="0" fontId="37" fillId="0" borderId="2" xfId="0" applyFont="1" applyFill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0" fontId="8" fillId="0" borderId="6" xfId="0" applyFont="1" applyFill="1" applyBorder="1" applyAlignment="1">
      <alignment horizontal="left" vertical="top" wrapText="1"/>
    </xf>
    <xf numFmtId="0" fontId="37" fillId="3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7" fillId="6" borderId="14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7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center" vertical="top" wrapText="1"/>
    </xf>
    <xf numFmtId="1" fontId="27" fillId="7" borderId="4" xfId="0" applyNumberFormat="1" applyFont="1" applyFill="1" applyBorder="1" applyAlignment="1">
      <alignment horizontal="right" vertical="top" wrapText="1"/>
    </xf>
    <xf numFmtId="1" fontId="27" fillId="7" borderId="5" xfId="0" applyNumberFormat="1" applyFont="1" applyFill="1" applyBorder="1" applyAlignment="1">
      <alignment horizontal="right" vertical="top" wrapText="1"/>
    </xf>
    <xf numFmtId="0" fontId="27" fillId="6" borderId="63" xfId="0" applyFont="1" applyFill="1" applyBorder="1" applyAlignment="1">
      <alignment horizontal="left" vertical="top" wrapText="1"/>
    </xf>
    <xf numFmtId="0" fontId="27" fillId="6" borderId="27" xfId="0" applyFont="1" applyFill="1" applyBorder="1" applyAlignment="1">
      <alignment horizontal="center" vertical="top" wrapText="1"/>
    </xf>
    <xf numFmtId="1" fontId="39" fillId="6" borderId="27" xfId="0" applyNumberFormat="1" applyFont="1" applyFill="1" applyBorder="1" applyAlignment="1">
      <alignment horizontal="right" vertical="top" wrapText="1"/>
    </xf>
    <xf numFmtId="1" fontId="39" fillId="6" borderId="123" xfId="0" applyNumberFormat="1" applyFont="1" applyFill="1" applyBorder="1" applyAlignment="1">
      <alignment horizontal="right" vertical="top" wrapText="1"/>
    </xf>
    <xf numFmtId="0" fontId="8" fillId="6" borderId="27" xfId="0" applyFont="1" applyFill="1" applyBorder="1" applyAlignment="1">
      <alignment horizontal="center" vertical="top" wrapText="1"/>
    </xf>
    <xf numFmtId="1" fontId="27" fillId="6" borderId="27" xfId="0" applyNumberFormat="1" applyFont="1" applyFill="1" applyBorder="1" applyAlignment="1">
      <alignment horizontal="right" vertical="top" wrapText="1"/>
    </xf>
    <xf numFmtId="1" fontId="27" fillId="6" borderId="123" xfId="0" applyNumberFormat="1" applyFont="1" applyFill="1" applyBorder="1" applyAlignment="1">
      <alignment horizontal="right" vertical="top" wrapText="1"/>
    </xf>
    <xf numFmtId="3" fontId="11" fillId="3" borderId="144" xfId="0" applyNumberFormat="1" applyFont="1" applyFill="1" applyBorder="1" applyAlignment="1">
      <alignment vertical="center"/>
    </xf>
    <xf numFmtId="3" fontId="11" fillId="0" borderId="144" xfId="0" applyNumberFormat="1" applyFont="1" applyBorder="1" applyAlignment="1">
      <alignment vertical="center"/>
    </xf>
    <xf numFmtId="3" fontId="11" fillId="0" borderId="145" xfId="0" applyNumberFormat="1" applyFont="1" applyBorder="1" applyAlignment="1">
      <alignment vertical="center"/>
    </xf>
    <xf numFmtId="3" fontId="11" fillId="3" borderId="146" xfId="0" applyNumberFormat="1" applyFont="1" applyFill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1" fillId="3" borderId="136" xfId="0" applyNumberFormat="1" applyFont="1" applyFill="1" applyBorder="1" applyAlignment="1">
      <alignment vertical="center"/>
    </xf>
    <xf numFmtId="3" fontId="11" fillId="3" borderId="133" xfId="0" applyNumberFormat="1" applyFont="1" applyFill="1" applyBorder="1" applyAlignment="1">
      <alignment vertical="center"/>
    </xf>
    <xf numFmtId="3" fontId="11" fillId="3" borderId="135" xfId="0" applyNumberFormat="1" applyFont="1" applyFill="1" applyBorder="1" applyAlignment="1">
      <alignment vertical="center"/>
    </xf>
    <xf numFmtId="3" fontId="11" fillId="2" borderId="138" xfId="0" applyNumberFormat="1" applyFont="1" applyFill="1" applyBorder="1" applyAlignment="1">
      <alignment vertical="center"/>
    </xf>
    <xf numFmtId="3" fontId="11" fillId="2" borderId="135" xfId="0" applyNumberFormat="1" applyFont="1" applyFill="1" applyBorder="1" applyAlignment="1">
      <alignment vertical="center"/>
    </xf>
    <xf numFmtId="3" fontId="11" fillId="2" borderId="139" xfId="0" applyNumberFormat="1" applyFont="1" applyFill="1" applyBorder="1" applyAlignment="1">
      <alignment vertical="center"/>
    </xf>
    <xf numFmtId="3" fontId="11" fillId="7" borderId="145" xfId="0" applyNumberFormat="1" applyFont="1" applyFill="1" applyBorder="1" applyAlignment="1">
      <alignment vertical="center"/>
    </xf>
    <xf numFmtId="3" fontId="11" fillId="7" borderId="147" xfId="0" applyNumberFormat="1" applyFont="1" applyFill="1" applyBorder="1" applyAlignment="1">
      <alignment vertical="center"/>
    </xf>
    <xf numFmtId="3" fontId="11" fillId="3" borderId="148" xfId="0" applyNumberFormat="1" applyFont="1" applyFill="1" applyBorder="1" applyAlignment="1">
      <alignment vertical="center"/>
    </xf>
    <xf numFmtId="3" fontId="11" fillId="3" borderId="149" xfId="0" applyNumberFormat="1" applyFont="1" applyFill="1" applyBorder="1" applyAlignment="1">
      <alignment vertical="center"/>
    </xf>
    <xf numFmtId="3" fontId="11" fillId="0" borderId="148" xfId="0" applyNumberFormat="1" applyFont="1" applyBorder="1" applyAlignment="1">
      <alignment vertical="center"/>
    </xf>
    <xf numFmtId="3" fontId="11" fillId="0" borderId="149" xfId="0" applyNumberFormat="1" applyFont="1" applyBorder="1" applyAlignment="1">
      <alignment vertical="center"/>
    </xf>
    <xf numFmtId="3" fontId="11" fillId="3" borderId="150" xfId="0" applyNumberFormat="1" applyFont="1" applyFill="1" applyBorder="1" applyAlignment="1">
      <alignment vertical="center"/>
    </xf>
    <xf numFmtId="3" fontId="11" fillId="3" borderId="151" xfId="0" applyNumberFormat="1" applyFont="1" applyFill="1" applyBorder="1" applyAlignment="1">
      <alignment vertical="center"/>
    </xf>
    <xf numFmtId="3" fontId="11" fillId="7" borderId="152" xfId="0" applyNumberFormat="1" applyFont="1" applyFill="1" applyBorder="1" applyAlignment="1">
      <alignment vertical="center"/>
    </xf>
    <xf numFmtId="3" fontId="11" fillId="7" borderId="153" xfId="0" applyNumberFormat="1" applyFont="1" applyFill="1" applyBorder="1" applyAlignment="1">
      <alignment vertical="center"/>
    </xf>
    <xf numFmtId="3" fontId="11" fillId="2" borderId="153" xfId="0" applyNumberFormat="1" applyFont="1" applyFill="1" applyBorder="1" applyAlignment="1">
      <alignment vertical="center"/>
    </xf>
    <xf numFmtId="3" fontId="11" fillId="0" borderId="153" xfId="0" applyNumberFormat="1" applyFont="1" applyBorder="1" applyAlignment="1">
      <alignment vertical="center"/>
    </xf>
    <xf numFmtId="3" fontId="11" fillId="2" borderId="148" xfId="0" applyNumberFormat="1" applyFont="1" applyFill="1" applyBorder="1" applyAlignment="1">
      <alignment vertical="center"/>
    </xf>
    <xf numFmtId="3" fontId="11" fillId="2" borderId="149" xfId="0" applyNumberFormat="1" applyFont="1" applyFill="1" applyBorder="1" applyAlignment="1">
      <alignment vertical="center"/>
    </xf>
    <xf numFmtId="3" fontId="11" fillId="3" borderId="134" xfId="0" applyNumberFormat="1" applyFont="1" applyFill="1" applyBorder="1" applyAlignment="1">
      <alignment vertical="center"/>
    </xf>
    <xf numFmtId="3" fontId="11" fillId="0" borderId="101" xfId="0" applyNumberFormat="1" applyFont="1" applyBorder="1" applyAlignment="1">
      <alignment vertical="center"/>
    </xf>
    <xf numFmtId="3" fontId="11" fillId="7" borderId="0" xfId="0" applyNumberFormat="1" applyFont="1" applyFill="1" applyBorder="1" applyAlignment="1">
      <alignment vertical="center"/>
    </xf>
    <xf numFmtId="3" fontId="11" fillId="3" borderId="101" xfId="0" applyNumberFormat="1" applyFont="1" applyFill="1" applyBorder="1" applyAlignment="1">
      <alignment vertical="center"/>
    </xf>
    <xf numFmtId="0" fontId="13" fillId="0" borderId="7" xfId="0" applyFont="1" applyBorder="1"/>
    <xf numFmtId="3" fontId="11" fillId="0" borderId="106" xfId="0" applyNumberFormat="1" applyFont="1" applyBorder="1" applyAlignment="1">
      <alignment vertical="center"/>
    </xf>
    <xf numFmtId="3" fontId="11" fillId="7" borderId="1" xfId="0" applyNumberFormat="1" applyFont="1" applyFill="1" applyBorder="1" applyAlignment="1">
      <alignment vertical="center"/>
    </xf>
    <xf numFmtId="3" fontId="11" fillId="7" borderId="106" xfId="0" applyNumberFormat="1" applyFont="1" applyFill="1" applyBorder="1" applyAlignment="1">
      <alignment vertical="center"/>
    </xf>
    <xf numFmtId="3" fontId="11" fillId="7" borderId="17" xfId="0" applyNumberFormat="1" applyFont="1" applyFill="1" applyBorder="1" applyAlignment="1">
      <alignment vertical="center"/>
    </xf>
    <xf numFmtId="3" fontId="11" fillId="3" borderId="106" xfId="0" applyNumberFormat="1" applyFont="1" applyFill="1" applyBorder="1" applyAlignment="1">
      <alignment vertical="center"/>
    </xf>
    <xf numFmtId="3" fontId="11" fillId="3" borderId="154" xfId="0" applyNumberFormat="1" applyFont="1" applyFill="1" applyBorder="1" applyAlignment="1">
      <alignment vertical="center"/>
    </xf>
    <xf numFmtId="3" fontId="11" fillId="7" borderId="15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 textRotation="90"/>
    </xf>
    <xf numFmtId="0" fontId="11" fillId="0" borderId="0" xfId="0" applyFont="1" applyAlignment="1">
      <alignment textRotation="90"/>
    </xf>
    <xf numFmtId="3" fontId="11" fillId="12" borderId="21" xfId="0" applyNumberFormat="1" applyFont="1" applyFill="1" applyBorder="1" applyAlignment="1">
      <alignment vertical="center"/>
    </xf>
    <xf numFmtId="9" fontId="11" fillId="12" borderId="21" xfId="1" applyFont="1" applyFill="1" applyBorder="1" applyAlignment="1">
      <alignment vertical="center"/>
    </xf>
    <xf numFmtId="9" fontId="11" fillId="12" borderId="22" xfId="1" applyFont="1" applyFill="1" applyBorder="1" applyAlignment="1">
      <alignment vertical="center"/>
    </xf>
    <xf numFmtId="3" fontId="11" fillId="12" borderId="0" xfId="0" applyNumberFormat="1" applyFont="1" applyFill="1" applyBorder="1" applyAlignment="1">
      <alignment vertical="center"/>
    </xf>
    <xf numFmtId="9" fontId="11" fillId="12" borderId="0" xfId="1" applyFont="1" applyFill="1" applyBorder="1" applyAlignment="1">
      <alignment vertical="center"/>
    </xf>
    <xf numFmtId="9" fontId="11" fillId="12" borderId="2" xfId="1" applyFont="1" applyFill="1" applyBorder="1" applyAlignment="1">
      <alignment vertical="center"/>
    </xf>
    <xf numFmtId="3" fontId="11" fillId="12" borderId="4" xfId="0" applyNumberFormat="1" applyFont="1" applyFill="1" applyBorder="1" applyAlignment="1">
      <alignment vertical="center"/>
    </xf>
    <xf numFmtId="9" fontId="11" fillId="12" borderId="4" xfId="1" applyFont="1" applyFill="1" applyBorder="1" applyAlignment="1">
      <alignment vertical="center"/>
    </xf>
    <xf numFmtId="9" fontId="11" fillId="12" borderId="5" xfId="1" applyFont="1" applyFill="1" applyBorder="1" applyAlignment="1">
      <alignment vertical="center"/>
    </xf>
    <xf numFmtId="3" fontId="11" fillId="3" borderId="21" xfId="0" applyNumberFormat="1" applyFont="1" applyFill="1" applyBorder="1" applyAlignment="1">
      <alignment vertical="center"/>
    </xf>
    <xf numFmtId="9" fontId="11" fillId="3" borderId="21" xfId="1" applyFont="1" applyFill="1" applyBorder="1" applyAlignment="1">
      <alignment vertical="center"/>
    </xf>
    <xf numFmtId="9" fontId="11" fillId="3" borderId="22" xfId="1" applyFont="1" applyFill="1" applyBorder="1" applyAlignment="1">
      <alignment vertical="center"/>
    </xf>
    <xf numFmtId="9" fontId="11" fillId="3" borderId="0" xfId="1" applyFont="1" applyFill="1" applyBorder="1" applyAlignment="1">
      <alignment vertical="center"/>
    </xf>
    <xf numFmtId="9" fontId="11" fillId="3" borderId="2" xfId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9" borderId="21" xfId="0" applyNumberFormat="1" applyFont="1" applyFill="1" applyBorder="1" applyAlignment="1">
      <alignment vertical="center"/>
    </xf>
    <xf numFmtId="9" fontId="11" fillId="9" borderId="21" xfId="1" applyFont="1" applyFill="1" applyBorder="1" applyAlignment="1">
      <alignment vertical="center"/>
    </xf>
    <xf numFmtId="9" fontId="11" fillId="9" borderId="22" xfId="1" applyFont="1" applyFill="1" applyBorder="1" applyAlignment="1">
      <alignment vertical="center"/>
    </xf>
    <xf numFmtId="3" fontId="11" fillId="9" borderId="0" xfId="0" applyNumberFormat="1" applyFont="1" applyFill="1" applyBorder="1" applyAlignment="1">
      <alignment vertical="center"/>
    </xf>
    <xf numFmtId="9" fontId="11" fillId="9" borderId="0" xfId="1" applyFont="1" applyFill="1" applyBorder="1" applyAlignment="1">
      <alignment vertical="center"/>
    </xf>
    <xf numFmtId="9" fontId="11" fillId="9" borderId="2" xfId="1" applyFont="1" applyFill="1" applyBorder="1" applyAlignment="1">
      <alignment vertical="center"/>
    </xf>
    <xf numFmtId="3" fontId="11" fillId="9" borderId="4" xfId="0" applyNumberFormat="1" applyFont="1" applyFill="1" applyBorder="1" applyAlignment="1">
      <alignment vertical="center"/>
    </xf>
    <xf numFmtId="9" fontId="11" fillId="9" borderId="4" xfId="1" applyFont="1" applyFill="1" applyBorder="1" applyAlignment="1">
      <alignment vertical="center"/>
    </xf>
    <xf numFmtId="9" fontId="11" fillId="9" borderId="5" xfId="1" applyFont="1" applyFill="1" applyBorder="1" applyAlignment="1">
      <alignment vertical="center"/>
    </xf>
    <xf numFmtId="3" fontId="11" fillId="8" borderId="21" xfId="0" applyNumberFormat="1" applyFont="1" applyFill="1" applyBorder="1" applyAlignment="1">
      <alignment vertical="center"/>
    </xf>
    <xf numFmtId="9" fontId="11" fillId="8" borderId="21" xfId="1" applyFont="1" applyFill="1" applyBorder="1" applyAlignment="1">
      <alignment vertical="center"/>
    </xf>
    <xf numFmtId="9" fontId="11" fillId="8" borderId="22" xfId="1" applyFont="1" applyFill="1" applyBorder="1" applyAlignment="1">
      <alignment vertical="center"/>
    </xf>
    <xf numFmtId="3" fontId="11" fillId="8" borderId="0" xfId="0" applyNumberFormat="1" applyFont="1" applyFill="1" applyBorder="1" applyAlignment="1">
      <alignment vertical="center"/>
    </xf>
    <xf numFmtId="9" fontId="11" fillId="8" borderId="0" xfId="1" applyFont="1" applyFill="1" applyBorder="1" applyAlignment="1">
      <alignment vertical="center"/>
    </xf>
    <xf numFmtId="9" fontId="11" fillId="8" borderId="2" xfId="1" applyFont="1" applyFill="1" applyBorder="1" applyAlignment="1">
      <alignment vertical="center"/>
    </xf>
    <xf numFmtId="3" fontId="11" fillId="13" borderId="21" xfId="0" applyNumberFormat="1" applyFont="1" applyFill="1" applyBorder="1" applyAlignment="1">
      <alignment vertical="center"/>
    </xf>
    <xf numFmtId="9" fontId="11" fillId="13" borderId="21" xfId="1" applyFont="1" applyFill="1" applyBorder="1" applyAlignment="1">
      <alignment vertical="center"/>
    </xf>
    <xf numFmtId="9" fontId="11" fillId="13" borderId="22" xfId="1" applyFont="1" applyFill="1" applyBorder="1" applyAlignment="1">
      <alignment vertical="center"/>
    </xf>
    <xf numFmtId="0" fontId="11" fillId="13" borderId="0" xfId="0" applyFont="1" applyFill="1" applyBorder="1"/>
    <xf numFmtId="9" fontId="11" fillId="13" borderId="0" xfId="1" applyFont="1" applyFill="1" applyBorder="1"/>
    <xf numFmtId="9" fontId="11" fillId="13" borderId="2" xfId="1" applyFont="1" applyFill="1" applyBorder="1"/>
    <xf numFmtId="9" fontId="11" fillId="0" borderId="0" xfId="1" applyFont="1" applyBorder="1"/>
    <xf numFmtId="9" fontId="11" fillId="0" borderId="2" xfId="1" applyFont="1" applyBorder="1"/>
    <xf numFmtId="0" fontId="11" fillId="13" borderId="4" xfId="0" applyFont="1" applyFill="1" applyBorder="1"/>
    <xf numFmtId="9" fontId="11" fillId="13" borderId="4" xfId="1" applyFont="1" applyFill="1" applyBorder="1"/>
    <xf numFmtId="9" fontId="11" fillId="13" borderId="5" xfId="1" applyFont="1" applyFill="1" applyBorder="1"/>
    <xf numFmtId="3" fontId="1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26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4" borderId="1" xfId="0" quotePrefix="1" applyFont="1" applyFill="1" applyBorder="1" applyAlignment="1">
      <alignment horizontal="left" vertical="top"/>
    </xf>
    <xf numFmtId="0" fontId="13" fillId="4" borderId="1" xfId="0" applyFont="1" applyFill="1" applyBorder="1" applyAlignment="1"/>
    <xf numFmtId="0" fontId="13" fillId="5" borderId="63" xfId="0" quotePrefix="1" applyFont="1" applyFill="1" applyBorder="1" applyAlignment="1">
      <alignment horizontal="left" vertical="top"/>
    </xf>
    <xf numFmtId="0" fontId="13" fillId="5" borderId="1" xfId="0" applyFont="1" applyFill="1" applyBorder="1" applyAlignment="1"/>
    <xf numFmtId="0" fontId="13" fillId="5" borderId="64" xfId="0" applyFont="1" applyFill="1" applyBorder="1" applyAlignment="1"/>
    <xf numFmtId="0" fontId="11" fillId="7" borderId="65" xfId="0" quotePrefix="1" applyFont="1" applyFill="1" applyBorder="1" applyAlignment="1">
      <alignment horizontal="left" vertical="top"/>
    </xf>
    <xf numFmtId="0" fontId="11" fillId="7" borderId="66" xfId="0" applyFont="1" applyFill="1" applyBorder="1" applyAlignment="1"/>
    <xf numFmtId="0" fontId="13" fillId="4" borderId="63" xfId="0" quotePrefix="1" applyFont="1" applyFill="1" applyBorder="1" applyAlignment="1">
      <alignment horizontal="left" vertical="top"/>
    </xf>
    <xf numFmtId="0" fontId="13" fillId="4" borderId="64" xfId="0" applyFont="1" applyFill="1" applyBorder="1" applyAlignment="1"/>
    <xf numFmtId="0" fontId="13" fillId="5" borderId="63" xfId="0" quotePrefix="1" applyFont="1" applyFill="1" applyBorder="1" applyAlignment="1">
      <alignment horizontal="center" vertical="top"/>
    </xf>
    <xf numFmtId="0" fontId="13" fillId="5" borderId="1" xfId="0" quotePrefix="1" applyFont="1" applyFill="1" applyBorder="1" applyAlignment="1">
      <alignment horizontal="center" vertical="top"/>
    </xf>
    <xf numFmtId="0" fontId="13" fillId="5" borderId="64" xfId="0" quotePrefix="1" applyFont="1" applyFill="1" applyBorder="1" applyAlignment="1">
      <alignment horizontal="center" vertical="top"/>
    </xf>
    <xf numFmtId="0" fontId="13" fillId="0" borderId="0" xfId="0" quotePrefix="1" applyFont="1" applyAlignment="1">
      <alignment horizontal="center"/>
    </xf>
    <xf numFmtId="0" fontId="13" fillId="0" borderId="21" xfId="0" quotePrefix="1" applyFont="1" applyBorder="1" applyAlignment="1">
      <alignment horizontal="center"/>
    </xf>
    <xf numFmtId="0" fontId="13" fillId="0" borderId="0" xfId="0" quotePrefix="1" applyFont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0" xfId="0" quotePrefix="1" applyFont="1" applyBorder="1" applyAlignment="1">
      <alignment horizontal="center" vertical="top"/>
    </xf>
    <xf numFmtId="0" fontId="22" fillId="0" borderId="0" xfId="0" quotePrefix="1" applyFont="1" applyBorder="1" applyAlignment="1">
      <alignment horizontal="center"/>
    </xf>
    <xf numFmtId="0" fontId="22" fillId="0" borderId="21" xfId="0" quotePrefix="1" applyFont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textRotation="90"/>
    </xf>
    <xf numFmtId="0" fontId="20" fillId="3" borderId="42" xfId="0" applyFont="1" applyFill="1" applyBorder="1" applyAlignment="1">
      <alignment horizontal="center" vertical="center" textRotation="90"/>
    </xf>
    <xf numFmtId="0" fontId="20" fillId="3" borderId="87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9" borderId="32" xfId="0" quotePrefix="1" applyFont="1" applyFill="1" applyBorder="1" applyAlignment="1">
      <alignment horizontal="center" vertical="center"/>
    </xf>
    <xf numFmtId="0" fontId="13" fillId="9" borderId="33" xfId="0" quotePrefix="1" applyFont="1" applyFill="1" applyBorder="1" applyAlignment="1">
      <alignment horizontal="center" vertical="center"/>
    </xf>
    <xf numFmtId="0" fontId="13" fillId="9" borderId="34" xfId="0" quotePrefix="1" applyFont="1" applyFill="1" applyBorder="1" applyAlignment="1">
      <alignment horizontal="center" vertical="center"/>
    </xf>
    <xf numFmtId="0" fontId="13" fillId="9" borderId="40" xfId="0" quotePrefix="1" applyFont="1" applyFill="1" applyBorder="1" applyAlignment="1">
      <alignment horizontal="center" vertical="center"/>
    </xf>
    <xf numFmtId="0" fontId="13" fillId="9" borderId="42" xfId="0" quotePrefix="1" applyFont="1" applyFill="1" applyBorder="1" applyAlignment="1">
      <alignment horizontal="center" vertical="center"/>
    </xf>
    <xf numFmtId="0" fontId="13" fillId="9" borderId="44" xfId="0" quotePrefix="1" applyFont="1" applyFill="1" applyBorder="1" applyAlignment="1">
      <alignment horizontal="center" vertical="center"/>
    </xf>
    <xf numFmtId="0" fontId="13" fillId="2" borderId="32" xfId="0" quotePrefix="1" applyFont="1" applyFill="1" applyBorder="1" applyAlignment="1">
      <alignment horizontal="center" vertical="center"/>
    </xf>
    <xf numFmtId="0" fontId="13" fillId="2" borderId="33" xfId="0" quotePrefix="1" applyFont="1" applyFill="1" applyBorder="1" applyAlignment="1">
      <alignment horizontal="center" vertical="center"/>
    </xf>
    <xf numFmtId="0" fontId="13" fillId="2" borderId="34" xfId="0" quotePrefix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22" fillId="0" borderId="0" xfId="0" quotePrefix="1" applyFont="1" applyBorder="1" applyAlignment="1">
      <alignment horizontal="center" vertical="center"/>
    </xf>
    <xf numFmtId="0" fontId="17" fillId="0" borderId="0" xfId="0" quotePrefix="1" applyFont="1" applyAlignment="1">
      <alignment horizontal="right" vertical="top"/>
    </xf>
    <xf numFmtId="0" fontId="22" fillId="0" borderId="4" xfId="0" quotePrefix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horizontal="center" vertical="center" textRotation="90"/>
    </xf>
    <xf numFmtId="3" fontId="11" fillId="3" borderId="1" xfId="0" applyNumberFormat="1" applyFont="1" applyFill="1" applyBorder="1" applyAlignment="1">
      <alignment horizontal="center" vertical="center" textRotation="90"/>
    </xf>
    <xf numFmtId="3" fontId="11" fillId="9" borderId="20" xfId="0" applyNumberFormat="1" applyFont="1" applyFill="1" applyBorder="1" applyAlignment="1">
      <alignment horizontal="center" vertical="center" textRotation="90"/>
    </xf>
    <xf numFmtId="3" fontId="11" fillId="9" borderId="1" xfId="0" applyNumberFormat="1" applyFont="1" applyFill="1" applyBorder="1" applyAlignment="1">
      <alignment horizontal="center" vertical="center" textRotation="90"/>
    </xf>
    <xf numFmtId="3" fontId="11" fillId="9" borderId="3" xfId="0" applyNumberFormat="1" applyFont="1" applyFill="1" applyBorder="1" applyAlignment="1">
      <alignment horizontal="center" vertical="center" textRotation="90"/>
    </xf>
    <xf numFmtId="3" fontId="11" fillId="8" borderId="1" xfId="0" applyNumberFormat="1" applyFont="1" applyFill="1" applyBorder="1" applyAlignment="1">
      <alignment horizontal="center" vertical="center" textRotation="90"/>
    </xf>
    <xf numFmtId="3" fontId="11" fillId="8" borderId="3" xfId="0" applyNumberFormat="1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2" fillId="0" borderId="0" xfId="0" quotePrefix="1" applyFont="1" applyFill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07" xfId="0" applyNumberFormat="1" applyFont="1" applyFill="1" applyBorder="1" applyAlignment="1">
      <alignment horizontal="center" vertical="center"/>
    </xf>
    <xf numFmtId="0" fontId="22" fillId="0" borderId="0" xfId="0" quotePrefix="1" applyFont="1" applyAlignment="1">
      <alignment horizontal="center"/>
    </xf>
    <xf numFmtId="3" fontId="11" fillId="0" borderId="109" xfId="0" applyNumberFormat="1" applyFont="1" applyFill="1" applyBorder="1" applyAlignment="1">
      <alignment horizontal="center" vertical="center"/>
    </xf>
    <xf numFmtId="3" fontId="11" fillId="0" borderId="107" xfId="0" applyNumberFormat="1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5" xfId="0" quotePrefix="1" applyFont="1" applyBorder="1" applyAlignment="1">
      <alignment horizontal="center"/>
    </xf>
    <xf numFmtId="0" fontId="13" fillId="0" borderId="66" xfId="0" quotePrefix="1" applyFont="1" applyBorder="1" applyAlignment="1">
      <alignment horizontal="center"/>
    </xf>
    <xf numFmtId="0" fontId="13" fillId="0" borderId="67" xfId="0" quotePrefix="1" applyFont="1" applyBorder="1" applyAlignment="1">
      <alignment horizontal="center"/>
    </xf>
    <xf numFmtId="0" fontId="13" fillId="0" borderId="0" xfId="0" quotePrefix="1" applyFont="1" applyBorder="1" applyAlignment="1">
      <alignment horizontal="center" vertical="center"/>
    </xf>
    <xf numFmtId="0" fontId="13" fillId="0" borderId="65" xfId="0" quotePrefix="1" applyFont="1" applyBorder="1" applyAlignment="1">
      <alignment horizontal="center" vertical="center"/>
    </xf>
    <xf numFmtId="0" fontId="13" fillId="0" borderId="66" xfId="0" quotePrefix="1" applyFont="1" applyBorder="1" applyAlignment="1">
      <alignment horizontal="center" vertical="center"/>
    </xf>
    <xf numFmtId="0" fontId="13" fillId="0" borderId="67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65" xfId="0" applyFont="1" applyBorder="1" applyAlignment="1">
      <alignment horizontal="center" vertical="top"/>
    </xf>
    <xf numFmtId="0" fontId="13" fillId="0" borderId="66" xfId="0" applyFont="1" applyBorder="1" applyAlignment="1">
      <alignment horizontal="center" vertical="top"/>
    </xf>
    <xf numFmtId="0" fontId="13" fillId="0" borderId="67" xfId="0" applyFont="1" applyBorder="1" applyAlignment="1">
      <alignment horizontal="center" vertical="top"/>
    </xf>
    <xf numFmtId="0" fontId="13" fillId="0" borderId="4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/>
    </xf>
    <xf numFmtId="3" fontId="10" fillId="0" borderId="21" xfId="0" applyNumberFormat="1" applyFont="1" applyBorder="1" applyAlignment="1">
      <alignment horizontal="left" wrapText="1"/>
    </xf>
    <xf numFmtId="3" fontId="13" fillId="0" borderId="0" xfId="0" applyNumberFormat="1" applyFont="1" applyAlignment="1">
      <alignment horizontal="center" vertical="top"/>
    </xf>
    <xf numFmtId="3" fontId="22" fillId="0" borderId="0" xfId="0" applyNumberFormat="1" applyFont="1" applyAlignment="1">
      <alignment horizontal="center"/>
    </xf>
    <xf numFmtId="3" fontId="13" fillId="4" borderId="21" xfId="0" applyNumberFormat="1" applyFont="1" applyFill="1" applyBorder="1" applyAlignment="1">
      <alignment horizontal="center" vertical="center"/>
    </xf>
    <xf numFmtId="3" fontId="13" fillId="5" borderId="2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5" fillId="0" borderId="141" xfId="0" applyFont="1" applyFill="1" applyBorder="1" applyAlignment="1">
      <alignment horizontal="center" vertical="top" wrapText="1"/>
    </xf>
    <xf numFmtId="0" fontId="35" fillId="0" borderId="142" xfId="0" applyFont="1" applyFill="1" applyBorder="1" applyAlignment="1">
      <alignment horizontal="center" vertical="top" wrapText="1"/>
    </xf>
    <xf numFmtId="0" fontId="35" fillId="0" borderId="143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3" borderId="20" xfId="0" applyNumberFormat="1" applyFont="1" applyFill="1" applyBorder="1" applyAlignment="1">
      <alignment horizontal="center" vertical="center"/>
    </xf>
    <xf numFmtId="3" fontId="11" fillId="0" borderId="113" xfId="0" applyNumberFormat="1" applyFont="1" applyBorder="1" applyAlignment="1">
      <alignment horizontal="center" vertical="center"/>
    </xf>
    <xf numFmtId="0" fontId="13" fillId="0" borderId="141" xfId="0" quotePrefix="1" applyFont="1" applyBorder="1" applyAlignment="1">
      <alignment horizontal="center" vertical="top"/>
    </xf>
    <xf numFmtId="0" fontId="13" fillId="0" borderId="142" xfId="0" quotePrefix="1" applyFont="1" applyBorder="1" applyAlignment="1">
      <alignment horizontal="center" vertical="top"/>
    </xf>
    <xf numFmtId="0" fontId="13" fillId="0" borderId="143" xfId="0" quotePrefix="1" applyFont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3" fillId="0" borderId="141" xfId="0" applyFont="1" applyBorder="1" applyAlignment="1">
      <alignment horizontal="center"/>
    </xf>
    <xf numFmtId="0" fontId="13" fillId="0" borderId="142" xfId="0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3" fontId="11" fillId="3" borderId="113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3" borderId="6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3" fontId="11" fillId="8" borderId="20" xfId="0" applyNumberFormat="1" applyFont="1" applyFill="1" applyBorder="1" applyAlignment="1">
      <alignment horizontal="center" vertical="center" textRotation="90"/>
    </xf>
    <xf numFmtId="3" fontId="11" fillId="13" borderId="20" xfId="0" applyNumberFormat="1" applyFont="1" applyFill="1" applyBorder="1" applyAlignment="1">
      <alignment horizontal="center" vertical="center" textRotation="90"/>
    </xf>
    <xf numFmtId="3" fontId="11" fillId="13" borderId="1" xfId="0" applyNumberFormat="1" applyFont="1" applyFill="1" applyBorder="1" applyAlignment="1">
      <alignment horizontal="center" vertical="center" textRotation="90"/>
    </xf>
    <xf numFmtId="3" fontId="11" fillId="13" borderId="3" xfId="0" applyNumberFormat="1" applyFont="1" applyFill="1" applyBorder="1" applyAlignment="1">
      <alignment horizontal="center" vertical="center" textRotation="90"/>
    </xf>
    <xf numFmtId="3" fontId="11" fillId="12" borderId="20" xfId="0" applyNumberFormat="1" applyFont="1" applyFill="1" applyBorder="1" applyAlignment="1">
      <alignment horizontal="center" vertical="center" textRotation="90"/>
    </xf>
    <xf numFmtId="3" fontId="11" fillId="12" borderId="1" xfId="0" applyNumberFormat="1" applyFont="1" applyFill="1" applyBorder="1" applyAlignment="1">
      <alignment horizontal="center" vertical="center" textRotation="90"/>
    </xf>
    <xf numFmtId="3" fontId="11" fillId="12" borderId="3" xfId="0" applyNumberFormat="1" applyFont="1" applyFill="1" applyBorder="1" applyAlignment="1">
      <alignment horizontal="center" vertical="center" textRotation="90"/>
    </xf>
    <xf numFmtId="3" fontId="11" fillId="3" borderId="3" xfId="0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C66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H10"/>
  <sheetViews>
    <sheetView workbookViewId="0">
      <selection sqref="A1:H1"/>
    </sheetView>
  </sheetViews>
  <sheetFormatPr defaultRowHeight="15" x14ac:dyDescent="0.25"/>
  <cols>
    <col min="1" max="1" width="10.140625" customWidth="1"/>
    <col min="2" max="2" width="14.28515625" customWidth="1"/>
    <col min="3" max="3" width="14.140625" customWidth="1"/>
    <col min="4" max="4" width="19.85546875" customWidth="1"/>
    <col min="5" max="5" width="20.140625" customWidth="1"/>
    <col min="6" max="6" width="25.7109375" customWidth="1"/>
  </cols>
  <sheetData>
    <row r="1" spans="1:8" s="84" customFormat="1" ht="21" x14ac:dyDescent="0.35">
      <c r="A1" s="834" t="s">
        <v>531</v>
      </c>
      <c r="B1" s="834"/>
      <c r="C1" s="834"/>
      <c r="D1" s="834"/>
      <c r="E1" s="834"/>
      <c r="F1" s="834"/>
      <c r="G1" s="834"/>
      <c r="H1" s="834"/>
    </row>
    <row r="2" spans="1:8" ht="15" customHeight="1" thickBot="1" x14ac:dyDescent="0.3">
      <c r="A2" s="179" t="s">
        <v>114</v>
      </c>
      <c r="B2" s="180" t="s">
        <v>42</v>
      </c>
      <c r="C2" s="180" t="s">
        <v>43</v>
      </c>
      <c r="D2" s="180" t="s">
        <v>44</v>
      </c>
      <c r="E2" s="180" t="s">
        <v>45</v>
      </c>
      <c r="F2" s="180" t="s">
        <v>41</v>
      </c>
      <c r="G2" s="180" t="s">
        <v>529</v>
      </c>
      <c r="H2" s="180" t="s">
        <v>9</v>
      </c>
    </row>
    <row r="3" spans="1:8" x14ac:dyDescent="0.25">
      <c r="A3" s="181">
        <v>2009</v>
      </c>
      <c r="B3" s="182">
        <v>14615</v>
      </c>
      <c r="C3" s="182">
        <v>5331</v>
      </c>
      <c r="D3" s="183">
        <v>102</v>
      </c>
      <c r="E3" s="183">
        <v>10</v>
      </c>
      <c r="F3" s="182">
        <v>2782</v>
      </c>
      <c r="G3" s="183">
        <v>370</v>
      </c>
      <c r="H3" s="184">
        <v>23210</v>
      </c>
    </row>
    <row r="4" spans="1:8" x14ac:dyDescent="0.25">
      <c r="A4" s="185">
        <v>2010</v>
      </c>
      <c r="B4" s="186">
        <v>14432</v>
      </c>
      <c r="C4" s="186">
        <v>5193</v>
      </c>
      <c r="D4" s="187">
        <v>104</v>
      </c>
      <c r="E4" s="187">
        <v>9</v>
      </c>
      <c r="F4" s="186">
        <v>2834</v>
      </c>
      <c r="G4" s="187">
        <v>408</v>
      </c>
      <c r="H4" s="188">
        <v>22980</v>
      </c>
    </row>
    <row r="5" spans="1:8" x14ac:dyDescent="0.25">
      <c r="A5" s="189">
        <v>2011</v>
      </c>
      <c r="B5" s="190">
        <v>14763</v>
      </c>
      <c r="C5" s="190">
        <v>4512</v>
      </c>
      <c r="D5" s="191">
        <v>97</v>
      </c>
      <c r="E5" s="191">
        <v>33</v>
      </c>
      <c r="F5" s="190">
        <v>3020</v>
      </c>
      <c r="G5" s="191">
        <v>389</v>
      </c>
      <c r="H5" s="192">
        <v>22814</v>
      </c>
    </row>
    <row r="6" spans="1:8" x14ac:dyDescent="0.25">
      <c r="A6" s="185">
        <v>2012</v>
      </c>
      <c r="B6" s="186">
        <v>14498</v>
      </c>
      <c r="C6" s="186">
        <v>4183</v>
      </c>
      <c r="D6" s="187">
        <v>77</v>
      </c>
      <c r="E6" s="187">
        <v>34</v>
      </c>
      <c r="F6" s="186">
        <v>2832</v>
      </c>
      <c r="G6" s="187">
        <v>385</v>
      </c>
      <c r="H6" s="188">
        <f>SUM(B6:G6)</f>
        <v>22009</v>
      </c>
    </row>
    <row r="7" spans="1:8" x14ac:dyDescent="0.25">
      <c r="A7" s="189">
        <v>2013</v>
      </c>
      <c r="B7" s="190">
        <v>13630</v>
      </c>
      <c r="C7" s="190">
        <v>3916</v>
      </c>
      <c r="D7" s="191">
        <v>150</v>
      </c>
      <c r="E7" s="191">
        <v>4</v>
      </c>
      <c r="F7" s="190">
        <v>2441</v>
      </c>
      <c r="G7" s="191">
        <v>410</v>
      </c>
      <c r="H7" s="192">
        <f>SUM(B7:G7)</f>
        <v>20551</v>
      </c>
    </row>
    <row r="8" spans="1:8" x14ac:dyDescent="0.25">
      <c r="A8" s="185">
        <v>2014</v>
      </c>
      <c r="B8" s="186">
        <v>13747</v>
      </c>
      <c r="C8" s="186">
        <v>3792</v>
      </c>
      <c r="D8" s="187">
        <v>244</v>
      </c>
      <c r="E8" s="187">
        <v>1</v>
      </c>
      <c r="F8" s="186">
        <v>2282</v>
      </c>
      <c r="G8" s="187">
        <v>412</v>
      </c>
      <c r="H8" s="188">
        <f>SUM(B8:G8)</f>
        <v>20478</v>
      </c>
    </row>
    <row r="9" spans="1:8" s="84" customFormat="1" ht="15.75" thickBot="1" x14ac:dyDescent="0.3">
      <c r="A9" s="193">
        <v>2015</v>
      </c>
      <c r="B9" s="194">
        <v>14001</v>
      </c>
      <c r="C9" s="194">
        <v>3914</v>
      </c>
      <c r="D9" s="195">
        <v>139</v>
      </c>
      <c r="E9" s="195">
        <v>0</v>
      </c>
      <c r="F9" s="194">
        <v>2241</v>
      </c>
      <c r="G9" s="195">
        <v>383</v>
      </c>
      <c r="H9" s="196">
        <v>20678</v>
      </c>
    </row>
    <row r="10" spans="1:8" x14ac:dyDescent="0.25">
      <c r="A10" s="832" t="s">
        <v>527</v>
      </c>
      <c r="B10" s="833"/>
      <c r="C10" s="833"/>
      <c r="D10" s="833"/>
      <c r="E10" s="833"/>
      <c r="F10" s="833"/>
      <c r="G10" s="833"/>
      <c r="H10" s="833"/>
    </row>
  </sheetData>
  <mergeCells count="2">
    <mergeCell ref="A10:H10"/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55"/>
  <sheetViews>
    <sheetView zoomScaleNormal="100" workbookViewId="0">
      <selection activeCell="I31" sqref="I31"/>
    </sheetView>
  </sheetViews>
  <sheetFormatPr defaultRowHeight="15" x14ac:dyDescent="0.25"/>
  <cols>
    <col min="1" max="1" width="22.7109375" style="2" bestFit="1" customWidth="1"/>
    <col min="2" max="2" width="14.28515625" style="126" customWidth="1"/>
    <col min="3" max="5" width="12.7109375" style="126" customWidth="1"/>
    <col min="6" max="6" width="3" style="53" customWidth="1"/>
    <col min="7" max="7" width="6.5703125" style="2" customWidth="1"/>
    <col min="8" max="8" width="7.5703125" style="2" bestFit="1" customWidth="1"/>
    <col min="9" max="9" width="11.140625" style="2" bestFit="1" customWidth="1"/>
    <col min="10" max="10" width="3" style="2" customWidth="1"/>
    <col min="11" max="11" width="5.5703125" style="2" bestFit="1" customWidth="1"/>
    <col min="12" max="12" width="7.5703125" style="2" bestFit="1" customWidth="1"/>
    <col min="13" max="13" width="11.140625" style="2" bestFit="1" customWidth="1"/>
    <col min="14" max="16384" width="9.140625" style="2"/>
  </cols>
  <sheetData>
    <row r="1" spans="1:6" ht="15" customHeight="1" thickBot="1" x14ac:dyDescent="0.3">
      <c r="A1" s="895" t="s">
        <v>305</v>
      </c>
      <c r="B1" s="895"/>
      <c r="C1" s="895"/>
      <c r="D1" s="895"/>
      <c r="E1" s="895"/>
      <c r="F1" s="2"/>
    </row>
    <row r="2" spans="1:6" x14ac:dyDescent="0.25">
      <c r="A2" s="481"/>
      <c r="B2" s="391" t="s">
        <v>198</v>
      </c>
      <c r="C2" s="531" t="s">
        <v>3</v>
      </c>
      <c r="D2" s="532" t="s">
        <v>10</v>
      </c>
      <c r="E2" s="533" t="s">
        <v>11</v>
      </c>
      <c r="F2" s="2"/>
    </row>
    <row r="3" spans="1:6" x14ac:dyDescent="0.25">
      <c r="A3" s="893" t="s">
        <v>125</v>
      </c>
      <c r="B3" s="534" t="s">
        <v>159</v>
      </c>
      <c r="C3" s="534">
        <v>11</v>
      </c>
      <c r="D3" s="534"/>
      <c r="E3" s="535">
        <v>11</v>
      </c>
      <c r="F3" s="2"/>
    </row>
    <row r="4" spans="1:6" x14ac:dyDescent="0.25">
      <c r="A4" s="893"/>
      <c r="B4" s="536" t="s">
        <v>160</v>
      </c>
      <c r="C4" s="536">
        <v>84</v>
      </c>
      <c r="D4" s="536">
        <v>12</v>
      </c>
      <c r="E4" s="537">
        <v>96</v>
      </c>
      <c r="F4" s="2"/>
    </row>
    <row r="5" spans="1:6" x14ac:dyDescent="0.25">
      <c r="A5" s="893"/>
      <c r="B5" s="538" t="s">
        <v>161</v>
      </c>
      <c r="C5" s="538">
        <v>640</v>
      </c>
      <c r="D5" s="538">
        <v>93</v>
      </c>
      <c r="E5" s="539">
        <v>733</v>
      </c>
      <c r="F5" s="2"/>
    </row>
    <row r="6" spans="1:6" x14ac:dyDescent="0.25">
      <c r="A6" s="893"/>
      <c r="B6" s="536" t="s">
        <v>162</v>
      </c>
      <c r="C6" s="536">
        <v>1333</v>
      </c>
      <c r="D6" s="536">
        <v>257</v>
      </c>
      <c r="E6" s="537">
        <v>1590</v>
      </c>
      <c r="F6" s="2"/>
    </row>
    <row r="7" spans="1:6" x14ac:dyDescent="0.25">
      <c r="A7" s="893"/>
      <c r="B7" s="538" t="s">
        <v>163</v>
      </c>
      <c r="C7" s="538">
        <v>1122</v>
      </c>
      <c r="D7" s="538">
        <v>156</v>
      </c>
      <c r="E7" s="539">
        <v>1278</v>
      </c>
      <c r="F7" s="2"/>
    </row>
    <row r="8" spans="1:6" x14ac:dyDescent="0.25">
      <c r="A8" s="893"/>
      <c r="B8" s="536" t="s">
        <v>195</v>
      </c>
      <c r="C8" s="536">
        <v>695</v>
      </c>
      <c r="D8" s="536">
        <v>101</v>
      </c>
      <c r="E8" s="537">
        <v>796</v>
      </c>
      <c r="F8" s="2"/>
    </row>
    <row r="9" spans="1:6" x14ac:dyDescent="0.25">
      <c r="A9" s="893"/>
      <c r="B9" s="538" t="s">
        <v>484</v>
      </c>
      <c r="C9" s="538">
        <v>21</v>
      </c>
      <c r="D9" s="538">
        <v>3</v>
      </c>
      <c r="E9" s="539">
        <v>24</v>
      </c>
      <c r="F9" s="2"/>
    </row>
    <row r="10" spans="1:6" x14ac:dyDescent="0.25">
      <c r="A10" s="893"/>
      <c r="B10" s="536" t="s">
        <v>485</v>
      </c>
      <c r="C10" s="536">
        <v>117</v>
      </c>
      <c r="D10" s="536">
        <v>18</v>
      </c>
      <c r="E10" s="537">
        <v>135</v>
      </c>
      <c r="F10" s="2"/>
    </row>
    <row r="11" spans="1:6" x14ac:dyDescent="0.25">
      <c r="A11" s="893"/>
      <c r="B11" s="538" t="s">
        <v>283</v>
      </c>
      <c r="C11" s="538">
        <v>28</v>
      </c>
      <c r="D11" s="538">
        <v>3</v>
      </c>
      <c r="E11" s="539">
        <v>31</v>
      </c>
      <c r="F11" s="2"/>
    </row>
    <row r="12" spans="1:6" x14ac:dyDescent="0.25">
      <c r="A12" s="893"/>
      <c r="B12" s="536" t="s">
        <v>284</v>
      </c>
      <c r="C12" s="536">
        <v>3</v>
      </c>
      <c r="D12" s="536"/>
      <c r="E12" s="537">
        <v>3</v>
      </c>
      <c r="F12" s="2"/>
    </row>
    <row r="13" spans="1:6" x14ac:dyDescent="0.25">
      <c r="A13" s="893"/>
      <c r="B13" s="538" t="s">
        <v>197</v>
      </c>
      <c r="C13" s="538">
        <v>125</v>
      </c>
      <c r="D13" s="538">
        <v>1</v>
      </c>
      <c r="E13" s="539">
        <v>126</v>
      </c>
      <c r="F13" s="2"/>
    </row>
    <row r="14" spans="1:6" ht="15.75" thickBot="1" x14ac:dyDescent="0.3">
      <c r="A14" s="894"/>
      <c r="B14" s="540" t="s">
        <v>109</v>
      </c>
      <c r="C14" s="540">
        <v>6</v>
      </c>
      <c r="D14" s="540"/>
      <c r="E14" s="541">
        <v>6</v>
      </c>
      <c r="F14" s="2"/>
    </row>
    <row r="15" spans="1:6" ht="15.75" thickBot="1" x14ac:dyDescent="0.3">
      <c r="A15" s="896" t="s">
        <v>301</v>
      </c>
      <c r="B15" s="542" t="s">
        <v>160</v>
      </c>
      <c r="C15" s="542">
        <v>25</v>
      </c>
      <c r="D15" s="542">
        <v>6</v>
      </c>
      <c r="E15" s="535">
        <v>31</v>
      </c>
      <c r="F15" s="2"/>
    </row>
    <row r="16" spans="1:6" ht="15.75" thickBot="1" x14ac:dyDescent="0.3">
      <c r="A16" s="896"/>
      <c r="B16" s="536" t="s">
        <v>161</v>
      </c>
      <c r="C16" s="536">
        <v>532</v>
      </c>
      <c r="D16" s="536">
        <v>77</v>
      </c>
      <c r="E16" s="537">
        <v>609</v>
      </c>
      <c r="F16" s="2"/>
    </row>
    <row r="17" spans="1:6" ht="15.75" thickBot="1" x14ac:dyDescent="0.3">
      <c r="A17" s="896"/>
      <c r="B17" s="538" t="s">
        <v>162</v>
      </c>
      <c r="C17" s="538">
        <v>1394</v>
      </c>
      <c r="D17" s="538">
        <v>215</v>
      </c>
      <c r="E17" s="539">
        <v>1609</v>
      </c>
      <c r="F17" s="2"/>
    </row>
    <row r="18" spans="1:6" ht="15.75" thickBot="1" x14ac:dyDescent="0.3">
      <c r="A18" s="896"/>
      <c r="B18" s="536" t="s">
        <v>163</v>
      </c>
      <c r="C18" s="536">
        <v>962</v>
      </c>
      <c r="D18" s="536">
        <v>116</v>
      </c>
      <c r="E18" s="537">
        <v>1078</v>
      </c>
      <c r="F18" s="2"/>
    </row>
    <row r="19" spans="1:6" ht="15.75" thickBot="1" x14ac:dyDescent="0.3">
      <c r="A19" s="896"/>
      <c r="B19" s="538" t="s">
        <v>195</v>
      </c>
      <c r="C19" s="538">
        <v>375</v>
      </c>
      <c r="D19" s="538">
        <v>34</v>
      </c>
      <c r="E19" s="539">
        <v>409</v>
      </c>
      <c r="F19" s="2"/>
    </row>
    <row r="20" spans="1:6" ht="15.75" thickBot="1" x14ac:dyDescent="0.3">
      <c r="A20" s="896"/>
      <c r="B20" s="536" t="s">
        <v>484</v>
      </c>
      <c r="C20" s="536"/>
      <c r="D20" s="536">
        <v>1</v>
      </c>
      <c r="E20" s="537">
        <v>1</v>
      </c>
      <c r="F20" s="2"/>
    </row>
    <row r="21" spans="1:6" ht="15.75" thickBot="1" x14ac:dyDescent="0.3">
      <c r="A21" s="896"/>
      <c r="B21" s="538" t="s">
        <v>485</v>
      </c>
      <c r="C21" s="538">
        <v>6</v>
      </c>
      <c r="D21" s="538">
        <v>2</v>
      </c>
      <c r="E21" s="539">
        <v>8</v>
      </c>
      <c r="F21" s="2"/>
    </row>
    <row r="22" spans="1:6" ht="15.75" thickBot="1" x14ac:dyDescent="0.3">
      <c r="A22" s="896"/>
      <c r="B22" s="536" t="s">
        <v>283</v>
      </c>
      <c r="C22" s="536">
        <v>35</v>
      </c>
      <c r="D22" s="536">
        <v>1</v>
      </c>
      <c r="E22" s="537">
        <v>36</v>
      </c>
      <c r="F22" s="2"/>
    </row>
    <row r="23" spans="1:6" ht="15.75" thickBot="1" x14ac:dyDescent="0.3">
      <c r="A23" s="896"/>
      <c r="B23" s="538" t="s">
        <v>284</v>
      </c>
      <c r="C23" s="538">
        <v>2</v>
      </c>
      <c r="D23" s="538"/>
      <c r="E23" s="539">
        <v>2</v>
      </c>
      <c r="F23" s="2"/>
    </row>
    <row r="24" spans="1:6" ht="15.75" thickBot="1" x14ac:dyDescent="0.3">
      <c r="A24" s="896"/>
      <c r="B24" s="540" t="s">
        <v>197</v>
      </c>
      <c r="C24" s="540">
        <v>41</v>
      </c>
      <c r="D24" s="540"/>
      <c r="E24" s="541">
        <v>41</v>
      </c>
      <c r="F24" s="2"/>
    </row>
    <row r="25" spans="1:6" ht="15.75" thickBot="1" x14ac:dyDescent="0.3">
      <c r="A25" s="897" t="s">
        <v>554</v>
      </c>
      <c r="B25" s="534" t="s">
        <v>159</v>
      </c>
      <c r="C25" s="534">
        <v>2</v>
      </c>
      <c r="D25" s="534"/>
      <c r="E25" s="535">
        <v>2</v>
      </c>
      <c r="F25" s="2"/>
    </row>
    <row r="26" spans="1:6" ht="15.75" thickBot="1" x14ac:dyDescent="0.3">
      <c r="A26" s="896"/>
      <c r="B26" s="536" t="s">
        <v>160</v>
      </c>
      <c r="C26" s="536">
        <v>11</v>
      </c>
      <c r="D26" s="536">
        <v>3</v>
      </c>
      <c r="E26" s="537">
        <v>14</v>
      </c>
      <c r="F26" s="2"/>
    </row>
    <row r="27" spans="1:6" ht="15.75" thickBot="1" x14ac:dyDescent="0.3">
      <c r="A27" s="896"/>
      <c r="B27" s="538" t="s">
        <v>161</v>
      </c>
      <c r="C27" s="538">
        <v>152</v>
      </c>
      <c r="D27" s="538">
        <v>30</v>
      </c>
      <c r="E27" s="539">
        <v>182</v>
      </c>
      <c r="F27" s="2"/>
    </row>
    <row r="28" spans="1:6" ht="15.75" thickBot="1" x14ac:dyDescent="0.3">
      <c r="A28" s="896"/>
      <c r="B28" s="536" t="s">
        <v>162</v>
      </c>
      <c r="C28" s="536">
        <v>379</v>
      </c>
      <c r="D28" s="536">
        <v>53</v>
      </c>
      <c r="E28" s="537">
        <v>432</v>
      </c>
      <c r="F28" s="2"/>
    </row>
    <row r="29" spans="1:6" ht="15.75" thickBot="1" x14ac:dyDescent="0.3">
      <c r="A29" s="896"/>
      <c r="B29" s="538" t="s">
        <v>163</v>
      </c>
      <c r="C29" s="538">
        <v>186</v>
      </c>
      <c r="D29" s="538">
        <v>25</v>
      </c>
      <c r="E29" s="539">
        <v>211</v>
      </c>
      <c r="F29" s="2"/>
    </row>
    <row r="30" spans="1:6" ht="15.75" thickBot="1" x14ac:dyDescent="0.3">
      <c r="A30" s="896"/>
      <c r="B30" s="536" t="s">
        <v>195</v>
      </c>
      <c r="C30" s="536">
        <v>30</v>
      </c>
      <c r="D30" s="536">
        <v>4</v>
      </c>
      <c r="E30" s="537">
        <v>34</v>
      </c>
      <c r="F30" s="2"/>
    </row>
    <row r="31" spans="1:6" ht="15.75" thickBot="1" x14ac:dyDescent="0.3">
      <c r="A31" s="896"/>
      <c r="B31" s="538" t="s">
        <v>485</v>
      </c>
      <c r="C31" s="538">
        <v>2</v>
      </c>
      <c r="D31" s="538"/>
      <c r="E31" s="539">
        <v>2</v>
      </c>
      <c r="F31" s="2"/>
    </row>
    <row r="32" spans="1:6" ht="15.75" thickBot="1" x14ac:dyDescent="0.3">
      <c r="A32" s="896"/>
      <c r="B32" s="536" t="s">
        <v>283</v>
      </c>
      <c r="C32" s="536">
        <v>10</v>
      </c>
      <c r="D32" s="536">
        <v>1</v>
      </c>
      <c r="E32" s="537">
        <v>11</v>
      </c>
      <c r="F32" s="2"/>
    </row>
    <row r="33" spans="1:6" ht="15.75" thickBot="1" x14ac:dyDescent="0.3">
      <c r="A33" s="896"/>
      <c r="B33" s="543" t="s">
        <v>197</v>
      </c>
      <c r="C33" s="543">
        <v>5</v>
      </c>
      <c r="D33" s="543"/>
      <c r="E33" s="544">
        <v>5</v>
      </c>
      <c r="F33" s="2"/>
    </row>
    <row r="34" spans="1:6" ht="15.75" thickBot="1" x14ac:dyDescent="0.3">
      <c r="A34" s="894" t="s">
        <v>302</v>
      </c>
      <c r="B34" s="534" t="s">
        <v>160</v>
      </c>
      <c r="C34" s="534">
        <v>2</v>
      </c>
      <c r="D34" s="534">
        <v>1</v>
      </c>
      <c r="E34" s="535">
        <v>3</v>
      </c>
      <c r="F34" s="2"/>
    </row>
    <row r="35" spans="1:6" ht="15.75" thickBot="1" x14ac:dyDescent="0.3">
      <c r="A35" s="896"/>
      <c r="B35" s="536" t="s">
        <v>161</v>
      </c>
      <c r="C35" s="536">
        <v>4</v>
      </c>
      <c r="D35" s="536"/>
      <c r="E35" s="537">
        <v>4</v>
      </c>
      <c r="F35" s="2"/>
    </row>
    <row r="36" spans="1:6" ht="15.75" thickBot="1" x14ac:dyDescent="0.3">
      <c r="A36" s="896"/>
      <c r="B36" s="538" t="s">
        <v>162</v>
      </c>
      <c r="C36" s="538">
        <v>13</v>
      </c>
      <c r="D36" s="538">
        <v>4</v>
      </c>
      <c r="E36" s="539">
        <v>17</v>
      </c>
      <c r="F36" s="2"/>
    </row>
    <row r="37" spans="1:6" ht="15.75" thickBot="1" x14ac:dyDescent="0.3">
      <c r="A37" s="896"/>
      <c r="B37" s="536" t="s">
        <v>163</v>
      </c>
      <c r="C37" s="536">
        <v>6</v>
      </c>
      <c r="D37" s="536">
        <v>1</v>
      </c>
      <c r="E37" s="537">
        <v>7</v>
      </c>
      <c r="F37" s="2"/>
    </row>
    <row r="38" spans="1:6" ht="15.75" thickBot="1" x14ac:dyDescent="0.3">
      <c r="A38" s="896"/>
      <c r="B38" s="538" t="s">
        <v>195</v>
      </c>
      <c r="C38" s="538">
        <v>2</v>
      </c>
      <c r="D38" s="538"/>
      <c r="E38" s="539">
        <v>2</v>
      </c>
      <c r="F38" s="2"/>
    </row>
    <row r="39" spans="1:6" ht="15.75" thickBot="1" x14ac:dyDescent="0.3">
      <c r="A39" s="896"/>
      <c r="B39" s="540" t="s">
        <v>197</v>
      </c>
      <c r="C39" s="540">
        <v>1</v>
      </c>
      <c r="D39" s="540"/>
      <c r="E39" s="541">
        <v>1</v>
      </c>
      <c r="F39" s="2"/>
    </row>
    <row r="40" spans="1:6" ht="15.75" thickBot="1" x14ac:dyDescent="0.3">
      <c r="A40" s="891" t="s">
        <v>303</v>
      </c>
      <c r="B40" s="534" t="s">
        <v>160</v>
      </c>
      <c r="C40" s="534">
        <v>1</v>
      </c>
      <c r="D40" s="534"/>
      <c r="E40" s="563">
        <v>1</v>
      </c>
      <c r="F40" s="2"/>
    </row>
    <row r="41" spans="1:6" ht="15.75" thickBot="1" x14ac:dyDescent="0.3">
      <c r="A41" s="892"/>
      <c r="B41" s="545" t="s">
        <v>161</v>
      </c>
      <c r="C41" s="545">
        <v>11</v>
      </c>
      <c r="D41" s="545">
        <v>2</v>
      </c>
      <c r="E41" s="564">
        <v>13</v>
      </c>
      <c r="F41" s="2"/>
    </row>
    <row r="42" spans="1:6" ht="15.75" thickBot="1" x14ac:dyDescent="0.3">
      <c r="A42" s="892"/>
      <c r="B42" s="538" t="s">
        <v>162</v>
      </c>
      <c r="C42" s="538">
        <v>11</v>
      </c>
      <c r="D42" s="538">
        <v>3</v>
      </c>
      <c r="E42" s="565">
        <v>14</v>
      </c>
      <c r="F42" s="2"/>
    </row>
    <row r="43" spans="1:6" ht="15.75" thickBot="1" x14ac:dyDescent="0.3">
      <c r="A43" s="892"/>
      <c r="B43" s="545" t="s">
        <v>163</v>
      </c>
      <c r="C43" s="545">
        <v>4</v>
      </c>
      <c r="D43" s="545"/>
      <c r="E43" s="564">
        <v>4</v>
      </c>
      <c r="F43" s="2"/>
    </row>
    <row r="44" spans="1:6" s="51" customFormat="1" ht="15.75" thickBot="1" x14ac:dyDescent="0.3">
      <c r="A44" s="892"/>
      <c r="B44" s="538" t="s">
        <v>195</v>
      </c>
      <c r="C44" s="538">
        <v>1</v>
      </c>
      <c r="D44" s="538"/>
      <c r="E44" s="565">
        <v>1</v>
      </c>
    </row>
    <row r="45" spans="1:6" s="57" customFormat="1" ht="15.75" thickBot="1" x14ac:dyDescent="0.3">
      <c r="A45" s="892"/>
      <c r="B45" s="545" t="s">
        <v>283</v>
      </c>
      <c r="C45" s="545">
        <v>1</v>
      </c>
      <c r="D45" s="545"/>
      <c r="E45" s="564">
        <v>1</v>
      </c>
      <c r="F45" s="27"/>
    </row>
    <row r="46" spans="1:6" ht="15.75" thickBot="1" x14ac:dyDescent="0.3">
      <c r="A46" s="892"/>
      <c r="B46" s="543" t="s">
        <v>197</v>
      </c>
      <c r="C46" s="543">
        <v>1</v>
      </c>
      <c r="D46" s="543"/>
      <c r="E46" s="566">
        <v>1</v>
      </c>
      <c r="F46" s="21"/>
    </row>
    <row r="47" spans="1:6" ht="15.75" thickBot="1" x14ac:dyDescent="0.3">
      <c r="A47" s="891" t="s">
        <v>555</v>
      </c>
      <c r="B47" s="534" t="s">
        <v>161</v>
      </c>
      <c r="C47" s="534">
        <v>9</v>
      </c>
      <c r="D47" s="534"/>
      <c r="E47" s="563">
        <v>9</v>
      </c>
      <c r="F47" s="21"/>
    </row>
    <row r="48" spans="1:6" ht="15.75" thickBot="1" x14ac:dyDescent="0.3">
      <c r="A48" s="892"/>
      <c r="B48" s="536" t="s">
        <v>162</v>
      </c>
      <c r="C48" s="536">
        <v>9</v>
      </c>
      <c r="D48" s="536"/>
      <c r="E48" s="567">
        <v>9</v>
      </c>
      <c r="F48" s="21"/>
    </row>
    <row r="49" spans="1:6" ht="15.75" thickBot="1" x14ac:dyDescent="0.3">
      <c r="A49" s="892"/>
      <c r="B49" s="538" t="s">
        <v>197</v>
      </c>
      <c r="C49" s="538">
        <v>1</v>
      </c>
      <c r="D49" s="538"/>
      <c r="E49" s="565">
        <v>1</v>
      </c>
      <c r="F49" s="21"/>
    </row>
    <row r="50" spans="1:6" ht="15.75" thickBot="1" x14ac:dyDescent="0.3">
      <c r="A50" s="892"/>
      <c r="B50" s="540" t="s">
        <v>109</v>
      </c>
      <c r="C50" s="540">
        <v>21</v>
      </c>
      <c r="D50" s="540"/>
      <c r="E50" s="568">
        <v>21</v>
      </c>
      <c r="F50" s="27"/>
    </row>
    <row r="51" spans="1:6" ht="16.5" thickTop="1" thickBot="1" x14ac:dyDescent="0.3">
      <c r="A51" s="521" t="s">
        <v>11</v>
      </c>
      <c r="B51" s="546"/>
      <c r="C51" s="569">
        <v>8438</v>
      </c>
      <c r="D51" s="569">
        <v>1223</v>
      </c>
      <c r="E51" s="570">
        <v>9661</v>
      </c>
      <c r="F51" s="27"/>
    </row>
    <row r="52" spans="1:6" x14ac:dyDescent="0.25">
      <c r="B52" s="379"/>
      <c r="C52" s="379"/>
      <c r="D52" s="379"/>
      <c r="F52" s="27"/>
    </row>
    <row r="53" spans="1:6" x14ac:dyDescent="0.25">
      <c r="B53" s="379"/>
      <c r="C53" s="379"/>
      <c r="D53" s="379"/>
      <c r="F53" s="27"/>
    </row>
    <row r="54" spans="1:6" x14ac:dyDescent="0.25">
      <c r="B54" s="379"/>
      <c r="C54" s="379"/>
      <c r="D54" s="379"/>
      <c r="F54" s="27"/>
    </row>
    <row r="55" spans="1:6" x14ac:dyDescent="0.25">
      <c r="B55" s="379"/>
      <c r="C55" s="379"/>
      <c r="D55" s="379"/>
      <c r="F55" s="21"/>
    </row>
  </sheetData>
  <mergeCells count="7">
    <mergeCell ref="A40:A46"/>
    <mergeCell ref="A47:A50"/>
    <mergeCell ref="A3:A14"/>
    <mergeCell ref="A1:E1"/>
    <mergeCell ref="A15:A24"/>
    <mergeCell ref="A25:A33"/>
    <mergeCell ref="A34:A39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51"/>
  <sheetViews>
    <sheetView workbookViewId="0">
      <selection activeCell="M12" sqref="M12"/>
    </sheetView>
  </sheetViews>
  <sheetFormatPr defaultRowHeight="15" x14ac:dyDescent="0.25"/>
  <cols>
    <col min="1" max="1" width="38.5703125" style="507" bestFit="1" customWidth="1"/>
    <col min="2" max="4" width="11.7109375" style="126" customWidth="1"/>
    <col min="5" max="5" width="3" style="126" customWidth="1"/>
    <col min="6" max="6" width="24.5703125" style="507" bestFit="1" customWidth="1"/>
    <col min="7" max="7" width="11.7109375" style="126" customWidth="1"/>
    <col min="8" max="8" width="18.5703125" style="126" customWidth="1"/>
    <col min="9" max="10" width="11.7109375" style="126" customWidth="1"/>
    <col min="11" max="11" width="3" style="126" customWidth="1"/>
    <col min="12" max="12" width="11.7109375" style="126" customWidth="1"/>
    <col min="13" max="14" width="18.5703125" style="126" customWidth="1"/>
    <col min="15" max="15" width="11.28515625" style="126" bestFit="1" customWidth="1"/>
    <col min="16" max="16" width="11.28515625" style="53" bestFit="1" customWidth="1"/>
    <col min="17" max="16384" width="9.140625" style="53"/>
  </cols>
  <sheetData>
    <row r="1" spans="1:15" ht="15.75" thickBot="1" x14ac:dyDescent="0.3">
      <c r="A1" s="904" t="s">
        <v>458</v>
      </c>
      <c r="B1" s="904"/>
      <c r="C1" s="904"/>
      <c r="D1" s="904"/>
      <c r="E1" s="552"/>
      <c r="F1" s="904" t="s">
        <v>459</v>
      </c>
      <c r="G1" s="904"/>
      <c r="H1" s="904"/>
      <c r="I1" s="904"/>
      <c r="J1" s="904"/>
      <c r="L1" s="904" t="s">
        <v>461</v>
      </c>
      <c r="M1" s="904"/>
      <c r="N1" s="904"/>
      <c r="O1" s="904"/>
    </row>
    <row r="2" spans="1:15" x14ac:dyDescent="0.25">
      <c r="A2" s="449" t="s">
        <v>418</v>
      </c>
      <c r="B2" s="553" t="s">
        <v>3</v>
      </c>
      <c r="C2" s="422" t="s">
        <v>10</v>
      </c>
      <c r="D2" s="423" t="s">
        <v>11</v>
      </c>
      <c r="E2" s="376"/>
      <c r="F2" s="449" t="s">
        <v>418</v>
      </c>
      <c r="G2" s="417" t="s">
        <v>285</v>
      </c>
      <c r="H2" s="417" t="s">
        <v>286</v>
      </c>
      <c r="I2" s="417" t="s">
        <v>109</v>
      </c>
      <c r="J2" s="423" t="s">
        <v>11</v>
      </c>
      <c r="L2" s="551"/>
      <c r="M2" s="450" t="s">
        <v>285</v>
      </c>
      <c r="N2" s="450" t="s">
        <v>286</v>
      </c>
      <c r="O2" s="423" t="s">
        <v>11</v>
      </c>
    </row>
    <row r="3" spans="1:15" x14ac:dyDescent="0.25">
      <c r="A3" s="277" t="s">
        <v>159</v>
      </c>
      <c r="B3" s="123">
        <v>13</v>
      </c>
      <c r="C3" s="123">
        <v>0</v>
      </c>
      <c r="D3" s="408">
        <v>13</v>
      </c>
      <c r="E3" s="81"/>
      <c r="F3" s="277" t="s">
        <v>159</v>
      </c>
      <c r="G3" s="123">
        <v>6</v>
      </c>
      <c r="H3" s="123">
        <v>0</v>
      </c>
      <c r="I3" s="123">
        <v>7</v>
      </c>
      <c r="J3" s="408">
        <v>13</v>
      </c>
      <c r="L3" s="576" t="s">
        <v>3</v>
      </c>
      <c r="M3" s="577">
        <v>37.299999999999997</v>
      </c>
      <c r="N3" s="577">
        <v>36.700000000000003</v>
      </c>
      <c r="O3" s="571">
        <v>37.200000000000003</v>
      </c>
    </row>
    <row r="4" spans="1:15" ht="15.75" thickBot="1" x14ac:dyDescent="0.3">
      <c r="A4" s="279" t="s">
        <v>160</v>
      </c>
      <c r="B4" s="129">
        <v>121</v>
      </c>
      <c r="C4" s="129">
        <v>21</v>
      </c>
      <c r="D4" s="420">
        <v>142</v>
      </c>
      <c r="E4" s="81"/>
      <c r="F4" s="279" t="s">
        <v>160</v>
      </c>
      <c r="G4" s="129">
        <v>124</v>
      </c>
      <c r="H4" s="129">
        <v>12</v>
      </c>
      <c r="I4" s="129">
        <v>6</v>
      </c>
      <c r="J4" s="420">
        <v>142</v>
      </c>
      <c r="L4" s="578" t="s">
        <v>10</v>
      </c>
      <c r="M4" s="579">
        <v>36.1</v>
      </c>
      <c r="N4" s="579">
        <v>36.299999999999997</v>
      </c>
      <c r="O4" s="572">
        <v>36.200000000000003</v>
      </c>
    </row>
    <row r="5" spans="1:15" x14ac:dyDescent="0.25">
      <c r="A5" s="277" t="s">
        <v>161</v>
      </c>
      <c r="B5" s="123">
        <v>1289</v>
      </c>
      <c r="C5" s="123">
        <v>189</v>
      </c>
      <c r="D5" s="408">
        <v>1478</v>
      </c>
      <c r="E5" s="81"/>
      <c r="F5" s="277" t="s">
        <v>161</v>
      </c>
      <c r="G5" s="123">
        <v>1288</v>
      </c>
      <c r="H5" s="123">
        <v>162</v>
      </c>
      <c r="I5" s="123">
        <v>28</v>
      </c>
      <c r="J5" s="408">
        <v>1478</v>
      </c>
    </row>
    <row r="6" spans="1:15" ht="15.75" thickBot="1" x14ac:dyDescent="0.3">
      <c r="A6" s="279" t="s">
        <v>162</v>
      </c>
      <c r="B6" s="129">
        <v>2935</v>
      </c>
      <c r="C6" s="129">
        <v>494</v>
      </c>
      <c r="D6" s="420">
        <v>3429</v>
      </c>
      <c r="E6" s="81"/>
      <c r="F6" s="279" t="s">
        <v>162</v>
      </c>
      <c r="G6" s="129">
        <v>2800</v>
      </c>
      <c r="H6" s="129">
        <v>585</v>
      </c>
      <c r="I6" s="129">
        <v>44</v>
      </c>
      <c r="J6" s="420">
        <v>3429</v>
      </c>
      <c r="L6" s="904" t="s">
        <v>460</v>
      </c>
      <c r="M6" s="908"/>
      <c r="N6" s="908"/>
      <c r="O6" s="908"/>
    </row>
    <row r="7" spans="1:15" x14ac:dyDescent="0.25">
      <c r="A7" s="277" t="s">
        <v>163</v>
      </c>
      <c r="B7" s="123">
        <v>2093</v>
      </c>
      <c r="C7" s="123">
        <v>277</v>
      </c>
      <c r="D7" s="408">
        <v>2370</v>
      </c>
      <c r="E7" s="81"/>
      <c r="F7" s="277" t="s">
        <v>163</v>
      </c>
      <c r="G7" s="123">
        <v>1962</v>
      </c>
      <c r="H7" s="123">
        <v>390</v>
      </c>
      <c r="I7" s="123">
        <v>18</v>
      </c>
      <c r="J7" s="408">
        <v>2370</v>
      </c>
      <c r="L7" s="551" t="s">
        <v>285</v>
      </c>
      <c r="M7" s="450" t="s">
        <v>286</v>
      </c>
      <c r="N7" s="450" t="s">
        <v>109</v>
      </c>
      <c r="O7" s="423" t="s">
        <v>11</v>
      </c>
    </row>
    <row r="8" spans="1:15" ht="15.75" thickBot="1" x14ac:dyDescent="0.3">
      <c r="A8" s="279" t="s">
        <v>195</v>
      </c>
      <c r="B8" s="129">
        <v>1006</v>
      </c>
      <c r="C8" s="129">
        <v>135</v>
      </c>
      <c r="D8" s="420">
        <v>1141</v>
      </c>
      <c r="E8" s="81"/>
      <c r="F8" s="279" t="s">
        <v>195</v>
      </c>
      <c r="G8" s="129">
        <v>925</v>
      </c>
      <c r="H8" s="129">
        <v>213</v>
      </c>
      <c r="I8" s="129">
        <v>3</v>
      </c>
      <c r="J8" s="420">
        <v>1141</v>
      </c>
      <c r="L8" s="574">
        <v>35</v>
      </c>
      <c r="M8" s="575">
        <v>35</v>
      </c>
      <c r="N8" s="575">
        <v>34</v>
      </c>
      <c r="O8" s="573">
        <v>35.200000000000003</v>
      </c>
    </row>
    <row r="9" spans="1:15" x14ac:dyDescent="0.25">
      <c r="A9" s="277" t="s">
        <v>283</v>
      </c>
      <c r="B9" s="123">
        <v>72</v>
      </c>
      <c r="C9" s="123">
        <v>5</v>
      </c>
      <c r="D9" s="408">
        <v>77</v>
      </c>
      <c r="E9" s="81"/>
      <c r="F9" s="277" t="s">
        <v>283</v>
      </c>
      <c r="G9" s="123">
        <v>58</v>
      </c>
      <c r="H9" s="123">
        <v>17</v>
      </c>
      <c r="I9" s="123">
        <v>2</v>
      </c>
      <c r="J9" s="408">
        <v>77</v>
      </c>
    </row>
    <row r="10" spans="1:15" x14ac:dyDescent="0.25">
      <c r="A10" s="279" t="s">
        <v>284</v>
      </c>
      <c r="B10" s="129">
        <v>5</v>
      </c>
      <c r="C10" s="129">
        <v>0</v>
      </c>
      <c r="D10" s="420">
        <v>5</v>
      </c>
      <c r="E10" s="81"/>
      <c r="F10" s="279" t="s">
        <v>284</v>
      </c>
      <c r="G10" s="129">
        <v>3</v>
      </c>
      <c r="H10" s="558">
        <v>0</v>
      </c>
      <c r="I10" s="558">
        <v>2</v>
      </c>
      <c r="J10" s="420">
        <v>5</v>
      </c>
    </row>
    <row r="11" spans="1:15" x14ac:dyDescent="0.25">
      <c r="A11" s="277" t="s">
        <v>197</v>
      </c>
      <c r="B11" s="123">
        <v>173</v>
      </c>
      <c r="C11" s="123">
        <v>1</v>
      </c>
      <c r="D11" s="408">
        <v>174</v>
      </c>
      <c r="E11" s="81"/>
      <c r="F11" s="277" t="s">
        <v>197</v>
      </c>
      <c r="G11" s="123">
        <v>154</v>
      </c>
      <c r="H11" s="559">
        <v>1</v>
      </c>
      <c r="I11" s="123">
        <v>19</v>
      </c>
      <c r="J11" s="408">
        <v>174</v>
      </c>
    </row>
    <row r="12" spans="1:15" x14ac:dyDescent="0.25">
      <c r="A12" s="279" t="s">
        <v>109</v>
      </c>
      <c r="B12" s="129">
        <v>26</v>
      </c>
      <c r="C12" s="129">
        <v>0</v>
      </c>
      <c r="D12" s="420">
        <v>26</v>
      </c>
      <c r="E12" s="129"/>
      <c r="F12" s="279" t="s">
        <v>109</v>
      </c>
      <c r="G12" s="129">
        <v>5</v>
      </c>
      <c r="H12" s="129">
        <v>15</v>
      </c>
      <c r="I12" s="129">
        <v>6</v>
      </c>
      <c r="J12" s="420">
        <v>26</v>
      </c>
    </row>
    <row r="13" spans="1:15" ht="15.75" thickBot="1" x14ac:dyDescent="0.3">
      <c r="A13" s="898" t="s">
        <v>46</v>
      </c>
      <c r="B13" s="899"/>
      <c r="C13" s="899"/>
      <c r="D13" s="900"/>
      <c r="F13" s="898" t="s">
        <v>46</v>
      </c>
      <c r="G13" s="899"/>
      <c r="H13" s="899"/>
      <c r="I13" s="899"/>
      <c r="J13" s="900"/>
      <c r="M13" s="500"/>
    </row>
    <row r="14" spans="1:15" x14ac:dyDescent="0.25">
      <c r="A14" s="277" t="s">
        <v>13</v>
      </c>
      <c r="B14" s="123">
        <v>3636</v>
      </c>
      <c r="C14" s="123">
        <v>605</v>
      </c>
      <c r="D14" s="408">
        <v>4241</v>
      </c>
      <c r="E14" s="81"/>
      <c r="F14" s="277" t="s">
        <v>13</v>
      </c>
      <c r="G14" s="123">
        <v>3546</v>
      </c>
      <c r="H14" s="123">
        <v>625</v>
      </c>
      <c r="I14" s="123">
        <v>70</v>
      </c>
      <c r="J14" s="408">
        <v>4241</v>
      </c>
    </row>
    <row r="15" spans="1:15" x14ac:dyDescent="0.25">
      <c r="A15" s="279" t="s">
        <v>194</v>
      </c>
      <c r="B15" s="129">
        <v>2492</v>
      </c>
      <c r="C15" s="129">
        <v>315</v>
      </c>
      <c r="D15" s="420">
        <v>2807</v>
      </c>
      <c r="E15" s="81"/>
      <c r="F15" s="279" t="s">
        <v>194</v>
      </c>
      <c r="G15" s="129">
        <v>2331</v>
      </c>
      <c r="H15" s="129">
        <v>432</v>
      </c>
      <c r="I15" s="129">
        <v>44</v>
      </c>
      <c r="J15" s="420">
        <v>2807</v>
      </c>
    </row>
    <row r="16" spans="1:15" x14ac:dyDescent="0.25">
      <c r="A16" s="277" t="s">
        <v>15</v>
      </c>
      <c r="B16" s="123">
        <v>1445</v>
      </c>
      <c r="C16" s="123">
        <v>160</v>
      </c>
      <c r="D16" s="408">
        <v>1605</v>
      </c>
      <c r="E16" s="81"/>
      <c r="F16" s="277" t="s">
        <v>15</v>
      </c>
      <c r="G16" s="123">
        <v>1300</v>
      </c>
      <c r="H16" s="123">
        <v>274</v>
      </c>
      <c r="I16" s="123">
        <v>31</v>
      </c>
      <c r="J16" s="408">
        <v>1605</v>
      </c>
    </row>
    <row r="17" spans="1:16" x14ac:dyDescent="0.25">
      <c r="A17" s="279" t="s">
        <v>16</v>
      </c>
      <c r="B17" s="129">
        <v>245</v>
      </c>
      <c r="C17" s="129">
        <v>54</v>
      </c>
      <c r="D17" s="420">
        <v>299</v>
      </c>
      <c r="E17" s="81"/>
      <c r="F17" s="279" t="s">
        <v>16</v>
      </c>
      <c r="G17" s="129">
        <v>244</v>
      </c>
      <c r="H17" s="129">
        <v>54</v>
      </c>
      <c r="I17" s="129">
        <v>1</v>
      </c>
      <c r="J17" s="420">
        <v>299</v>
      </c>
    </row>
    <row r="18" spans="1:16" x14ac:dyDescent="0.25">
      <c r="A18" s="277" t="s">
        <v>17</v>
      </c>
      <c r="B18" s="123">
        <v>62</v>
      </c>
      <c r="C18" s="123">
        <v>9</v>
      </c>
      <c r="D18" s="408">
        <v>71</v>
      </c>
      <c r="E18" s="129"/>
      <c r="F18" s="277" t="s">
        <v>17</v>
      </c>
      <c r="G18" s="123">
        <v>59</v>
      </c>
      <c r="H18" s="123">
        <v>12</v>
      </c>
      <c r="I18" s="123">
        <v>0</v>
      </c>
      <c r="J18" s="408">
        <v>71</v>
      </c>
    </row>
    <row r="19" spans="1:16" ht="15.75" thickBot="1" x14ac:dyDescent="0.3">
      <c r="A19" s="901" t="s">
        <v>304</v>
      </c>
      <c r="B19" s="902"/>
      <c r="C19" s="902"/>
      <c r="D19" s="903"/>
      <c r="F19" s="905" t="s">
        <v>454</v>
      </c>
      <c r="G19" s="906"/>
      <c r="H19" s="906"/>
      <c r="I19" s="906"/>
      <c r="J19" s="907"/>
    </row>
    <row r="20" spans="1:16" x14ac:dyDescent="0.25">
      <c r="A20" s="277" t="s">
        <v>177</v>
      </c>
      <c r="B20" s="123">
        <v>4187</v>
      </c>
      <c r="C20" s="123">
        <v>644</v>
      </c>
      <c r="D20" s="408">
        <v>4831</v>
      </c>
      <c r="E20" s="81"/>
      <c r="F20" s="277" t="s">
        <v>449</v>
      </c>
      <c r="G20" s="123">
        <v>6</v>
      </c>
      <c r="H20" s="123">
        <v>0</v>
      </c>
      <c r="I20" s="123">
        <v>4</v>
      </c>
      <c r="J20" s="408">
        <v>10</v>
      </c>
    </row>
    <row r="21" spans="1:16" x14ac:dyDescent="0.25">
      <c r="A21" s="279" t="s">
        <v>455</v>
      </c>
      <c r="B21" s="129">
        <v>2841</v>
      </c>
      <c r="C21" s="129">
        <v>376</v>
      </c>
      <c r="D21" s="420">
        <v>3217</v>
      </c>
      <c r="E21" s="81"/>
      <c r="F21" s="279" t="s">
        <v>450</v>
      </c>
      <c r="G21" s="129">
        <v>6</v>
      </c>
      <c r="H21" s="129">
        <v>0</v>
      </c>
      <c r="I21" s="129">
        <v>0</v>
      </c>
      <c r="J21" s="420">
        <v>6</v>
      </c>
    </row>
    <row r="22" spans="1:16" x14ac:dyDescent="0.25">
      <c r="A22" s="277" t="s">
        <v>486</v>
      </c>
      <c r="B22" s="123">
        <v>756</v>
      </c>
      <c r="C22" s="123">
        <v>112</v>
      </c>
      <c r="D22" s="408">
        <v>868</v>
      </c>
      <c r="E22" s="81"/>
      <c r="F22" s="277" t="s">
        <v>451</v>
      </c>
      <c r="G22" s="123">
        <v>49</v>
      </c>
      <c r="H22" s="123">
        <v>26</v>
      </c>
      <c r="I22" s="123">
        <v>5</v>
      </c>
      <c r="J22" s="408">
        <v>80</v>
      </c>
    </row>
    <row r="23" spans="1:16" x14ac:dyDescent="0.25">
      <c r="A23" s="279" t="s">
        <v>487</v>
      </c>
      <c r="B23" s="129">
        <v>14</v>
      </c>
      <c r="C23" s="129">
        <v>3</v>
      </c>
      <c r="D23" s="420">
        <v>17</v>
      </c>
      <c r="E23" s="81"/>
      <c r="F23" s="279" t="s">
        <v>452</v>
      </c>
      <c r="G23" s="129">
        <v>7419</v>
      </c>
      <c r="H23" s="129">
        <v>1356</v>
      </c>
      <c r="I23" s="129">
        <v>137</v>
      </c>
      <c r="J23" s="420">
        <v>8912</v>
      </c>
    </row>
    <row r="24" spans="1:16" x14ac:dyDescent="0.25">
      <c r="A24" s="277" t="s">
        <v>180</v>
      </c>
      <c r="B24" s="123">
        <v>9</v>
      </c>
      <c r="C24" s="123">
        <v>0</v>
      </c>
      <c r="D24" s="408">
        <v>9</v>
      </c>
      <c r="E24" s="129"/>
      <c r="F24" s="277" t="s">
        <v>453</v>
      </c>
      <c r="G24" s="559">
        <v>0</v>
      </c>
      <c r="H24" s="123">
        <v>15</v>
      </c>
      <c r="I24" s="123">
        <v>0</v>
      </c>
      <c r="J24" s="408">
        <v>15</v>
      </c>
    </row>
    <row r="25" spans="1:16" ht="15.75" thickBot="1" x14ac:dyDescent="0.3">
      <c r="A25" s="279" t="s">
        <v>456</v>
      </c>
      <c r="B25" s="129">
        <v>15</v>
      </c>
      <c r="C25" s="129">
        <v>5</v>
      </c>
      <c r="D25" s="420">
        <v>20</v>
      </c>
      <c r="E25" s="127"/>
      <c r="F25" s="901" t="s">
        <v>304</v>
      </c>
      <c r="G25" s="902"/>
      <c r="H25" s="902"/>
      <c r="I25" s="902"/>
      <c r="J25" s="903"/>
    </row>
    <row r="26" spans="1:16" x14ac:dyDescent="0.25">
      <c r="A26" s="277" t="s">
        <v>488</v>
      </c>
      <c r="B26" s="123">
        <v>16</v>
      </c>
      <c r="C26" s="123">
        <v>2</v>
      </c>
      <c r="D26" s="408">
        <v>18</v>
      </c>
      <c r="E26" s="129"/>
      <c r="F26" s="277" t="s">
        <v>457</v>
      </c>
      <c r="G26" s="123">
        <v>2393</v>
      </c>
      <c r="H26" s="123">
        <v>170</v>
      </c>
      <c r="I26" s="123">
        <v>136</v>
      </c>
      <c r="J26" s="408">
        <v>5699</v>
      </c>
    </row>
    <row r="27" spans="1:16" x14ac:dyDescent="0.25">
      <c r="A27" s="279" t="s">
        <v>489</v>
      </c>
      <c r="B27" s="129">
        <v>12</v>
      </c>
      <c r="C27" s="129">
        <v>1</v>
      </c>
      <c r="D27" s="420">
        <v>13</v>
      </c>
      <c r="E27" s="129"/>
      <c r="F27" s="279" t="s">
        <v>178</v>
      </c>
      <c r="G27" s="129">
        <v>2004</v>
      </c>
      <c r="H27" s="129">
        <v>1210</v>
      </c>
      <c r="I27" s="129">
        <v>3</v>
      </c>
      <c r="J27" s="420">
        <v>3217</v>
      </c>
    </row>
    <row r="28" spans="1:16" x14ac:dyDescent="0.25">
      <c r="A28" s="277" t="s">
        <v>183</v>
      </c>
      <c r="B28" s="123">
        <v>15</v>
      </c>
      <c r="C28" s="123">
        <v>0</v>
      </c>
      <c r="D28" s="408">
        <v>15</v>
      </c>
      <c r="E28" s="129"/>
      <c r="F28" s="277" t="s">
        <v>109</v>
      </c>
      <c r="G28" s="123">
        <v>83</v>
      </c>
      <c r="H28" s="123">
        <v>17</v>
      </c>
      <c r="I28" s="123">
        <v>7</v>
      </c>
      <c r="J28" s="408">
        <v>107</v>
      </c>
      <c r="P28" s="52"/>
    </row>
    <row r="29" spans="1:16" ht="15.75" thickBot="1" x14ac:dyDescent="0.3">
      <c r="A29" s="279" t="s">
        <v>490</v>
      </c>
      <c r="B29" s="129">
        <v>7</v>
      </c>
      <c r="C29" s="129">
        <v>0</v>
      </c>
      <c r="D29" s="420">
        <v>7</v>
      </c>
      <c r="E29" s="129"/>
      <c r="F29" s="901" t="s">
        <v>190</v>
      </c>
      <c r="G29" s="902"/>
      <c r="H29" s="902"/>
      <c r="I29" s="902"/>
      <c r="J29" s="903"/>
      <c r="P29" s="42"/>
    </row>
    <row r="30" spans="1:16" x14ac:dyDescent="0.25">
      <c r="A30" s="277" t="s">
        <v>184</v>
      </c>
      <c r="B30" s="123">
        <v>8</v>
      </c>
      <c r="C30" s="123">
        <v>0</v>
      </c>
      <c r="D30" s="408">
        <v>8</v>
      </c>
      <c r="E30" s="129"/>
      <c r="F30" s="277" t="s">
        <v>191</v>
      </c>
      <c r="G30" s="123">
        <v>13</v>
      </c>
      <c r="H30" s="559">
        <v>0</v>
      </c>
      <c r="I30" s="123">
        <v>5</v>
      </c>
      <c r="J30" s="408">
        <v>18</v>
      </c>
    </row>
    <row r="31" spans="1:16" ht="15.75" thickBot="1" x14ac:dyDescent="0.3">
      <c r="A31" s="898" t="s">
        <v>281</v>
      </c>
      <c r="B31" s="899"/>
      <c r="C31" s="899"/>
      <c r="D31" s="900"/>
      <c r="E31" s="129"/>
      <c r="F31" s="279" t="s">
        <v>170</v>
      </c>
      <c r="G31" s="129">
        <v>740</v>
      </c>
      <c r="H31" s="129">
        <v>90</v>
      </c>
      <c r="I31" s="129">
        <v>34</v>
      </c>
      <c r="J31" s="420">
        <v>864</v>
      </c>
    </row>
    <row r="32" spans="1:16" x14ac:dyDescent="0.25">
      <c r="A32" s="432" t="s">
        <v>285</v>
      </c>
      <c r="B32" s="123">
        <v>6503</v>
      </c>
      <c r="C32" s="123">
        <v>977</v>
      </c>
      <c r="D32" s="408">
        <v>7480</v>
      </c>
      <c r="E32" s="129"/>
      <c r="F32" s="277" t="s">
        <v>171</v>
      </c>
      <c r="G32" s="123">
        <v>1475</v>
      </c>
      <c r="H32" s="123">
        <v>300</v>
      </c>
      <c r="I32" s="123">
        <v>20</v>
      </c>
      <c r="J32" s="408">
        <v>1795</v>
      </c>
    </row>
    <row r="33" spans="1:10" x14ac:dyDescent="0.25">
      <c r="A33" s="517" t="s">
        <v>286</v>
      </c>
      <c r="B33" s="129">
        <v>1243</v>
      </c>
      <c r="C33" s="129">
        <v>154</v>
      </c>
      <c r="D33" s="420">
        <v>1397</v>
      </c>
      <c r="E33" s="129"/>
      <c r="F33" s="279" t="s">
        <v>172</v>
      </c>
      <c r="G33" s="129">
        <v>1487</v>
      </c>
      <c r="H33" s="129">
        <v>288</v>
      </c>
      <c r="I33" s="129">
        <v>19</v>
      </c>
      <c r="J33" s="420">
        <v>1794</v>
      </c>
    </row>
    <row r="34" spans="1:10" ht="15.75" thickBot="1" x14ac:dyDescent="0.3">
      <c r="A34" s="518" t="s">
        <v>109</v>
      </c>
      <c r="B34" s="561">
        <v>134</v>
      </c>
      <c r="C34" s="561">
        <v>12</v>
      </c>
      <c r="D34" s="562">
        <v>146</v>
      </c>
      <c r="E34" s="129"/>
      <c r="F34" s="277" t="s">
        <v>173</v>
      </c>
      <c r="G34" s="123">
        <v>1066</v>
      </c>
      <c r="H34" s="123">
        <v>167</v>
      </c>
      <c r="I34" s="123">
        <v>10</v>
      </c>
      <c r="J34" s="408">
        <v>1243</v>
      </c>
    </row>
    <row r="35" spans="1:10" ht="16.5" thickTop="1" thickBot="1" x14ac:dyDescent="0.3">
      <c r="A35" s="519" t="s">
        <v>11</v>
      </c>
      <c r="B35" s="400">
        <v>7880</v>
      </c>
      <c r="C35" s="400">
        <v>1143</v>
      </c>
      <c r="D35" s="401">
        <v>9023</v>
      </c>
      <c r="E35" s="129"/>
      <c r="F35" s="279" t="s">
        <v>6</v>
      </c>
      <c r="G35" s="129">
        <v>1707</v>
      </c>
      <c r="H35" s="129">
        <v>354</v>
      </c>
      <c r="I35" s="129">
        <v>18</v>
      </c>
      <c r="J35" s="420">
        <v>2079</v>
      </c>
    </row>
    <row r="36" spans="1:10" x14ac:dyDescent="0.25">
      <c r="E36" s="129"/>
      <c r="F36" s="277" t="s">
        <v>7</v>
      </c>
      <c r="G36" s="123">
        <v>834</v>
      </c>
      <c r="H36" s="123">
        <v>166</v>
      </c>
      <c r="I36" s="123">
        <v>15</v>
      </c>
      <c r="J36" s="408">
        <v>1015</v>
      </c>
    </row>
    <row r="37" spans="1:10" x14ac:dyDescent="0.25">
      <c r="F37" s="279" t="s">
        <v>192</v>
      </c>
      <c r="G37" s="129">
        <v>142</v>
      </c>
      <c r="H37" s="129">
        <v>27</v>
      </c>
      <c r="I37" s="129">
        <v>14</v>
      </c>
      <c r="J37" s="420">
        <v>183</v>
      </c>
    </row>
    <row r="38" spans="1:10" ht="15.75" thickBot="1" x14ac:dyDescent="0.3">
      <c r="E38" s="129"/>
      <c r="F38" s="560" t="s">
        <v>193</v>
      </c>
      <c r="G38" s="561">
        <v>16</v>
      </c>
      <c r="H38" s="561">
        <v>5</v>
      </c>
      <c r="I38" s="561">
        <v>11</v>
      </c>
      <c r="J38" s="562">
        <v>32</v>
      </c>
    </row>
    <row r="39" spans="1:10" ht="16.5" thickTop="1" thickBot="1" x14ac:dyDescent="0.3">
      <c r="E39" s="129"/>
      <c r="F39" s="270" t="s">
        <v>11</v>
      </c>
      <c r="G39" s="400">
        <v>7480</v>
      </c>
      <c r="H39" s="400">
        <v>1397</v>
      </c>
      <c r="I39" s="400">
        <v>146</v>
      </c>
      <c r="J39" s="401">
        <v>9023</v>
      </c>
    </row>
    <row r="40" spans="1:10" x14ac:dyDescent="0.25">
      <c r="E40" s="129"/>
    </row>
    <row r="41" spans="1:10" x14ac:dyDescent="0.25">
      <c r="E41" s="129"/>
      <c r="F41" s="556"/>
    </row>
    <row r="47" spans="1:10" x14ac:dyDescent="0.25">
      <c r="B47" s="554"/>
    </row>
    <row r="48" spans="1:10" x14ac:dyDescent="0.25">
      <c r="A48" s="54"/>
      <c r="B48" s="127"/>
      <c r="C48" s="127"/>
      <c r="D48" s="127"/>
      <c r="E48" s="127"/>
      <c r="F48" s="54"/>
    </row>
    <row r="49" spans="1:6" x14ac:dyDescent="0.25">
      <c r="A49" s="497"/>
      <c r="B49" s="555"/>
      <c r="C49" s="555"/>
      <c r="D49" s="555"/>
      <c r="E49" s="555"/>
      <c r="F49" s="557"/>
    </row>
    <row r="50" spans="1:6" x14ac:dyDescent="0.25">
      <c r="A50" s="497"/>
      <c r="B50" s="555"/>
      <c r="C50" s="555"/>
      <c r="D50" s="555"/>
      <c r="E50" s="555"/>
      <c r="F50" s="557"/>
    </row>
    <row r="51" spans="1:6" x14ac:dyDescent="0.25">
      <c r="A51" s="497"/>
      <c r="B51" s="555"/>
      <c r="C51" s="555"/>
      <c r="D51" s="555"/>
      <c r="E51" s="555"/>
      <c r="F51" s="557"/>
    </row>
  </sheetData>
  <mergeCells count="11">
    <mergeCell ref="A31:D31"/>
    <mergeCell ref="A19:D19"/>
    <mergeCell ref="A13:D13"/>
    <mergeCell ref="L1:O1"/>
    <mergeCell ref="F1:J1"/>
    <mergeCell ref="F29:J29"/>
    <mergeCell ref="F25:J25"/>
    <mergeCell ref="F19:J19"/>
    <mergeCell ref="F13:J13"/>
    <mergeCell ref="A1:D1"/>
    <mergeCell ref="L6:O6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W31"/>
  <sheetViews>
    <sheetView workbookViewId="0">
      <selection activeCell="V19" sqref="V19"/>
    </sheetView>
  </sheetViews>
  <sheetFormatPr defaultRowHeight="15" x14ac:dyDescent="0.25"/>
  <cols>
    <col min="1" max="1" width="19" style="2" bestFit="1" customWidth="1"/>
    <col min="2" max="2" width="9.7109375" style="2" bestFit="1" customWidth="1"/>
    <col min="3" max="3" width="14.85546875" style="2" bestFit="1" customWidth="1"/>
    <col min="4" max="4" width="16.28515625" style="2" bestFit="1" customWidth="1"/>
    <col min="5" max="5" width="15.85546875" style="2" bestFit="1" customWidth="1"/>
    <col min="6" max="6" width="14.85546875" style="2" bestFit="1" customWidth="1"/>
    <col min="7" max="7" width="8.28515625" style="2" bestFit="1" customWidth="1"/>
    <col min="8" max="8" width="4.5703125" style="499" customWidth="1"/>
    <col min="9" max="9" width="19" style="499" bestFit="1" customWidth="1"/>
    <col min="10" max="16" width="8.7109375" style="126" customWidth="1"/>
    <col min="17" max="17" width="11.28515625" style="126" customWidth="1"/>
    <col min="18" max="18" width="3" style="2" customWidth="1"/>
    <col min="19" max="19" width="18.140625" style="2" bestFit="1" customWidth="1"/>
    <col min="20" max="21" width="9.140625" style="2"/>
    <col min="22" max="22" width="10.85546875" style="2" customWidth="1"/>
    <col min="23" max="16384" width="9.140625" style="2"/>
  </cols>
  <sheetData>
    <row r="1" spans="1:23" ht="15.75" thickBot="1" x14ac:dyDescent="0.3">
      <c r="A1" s="908" t="s">
        <v>389</v>
      </c>
      <c r="B1" s="908"/>
      <c r="C1" s="908"/>
      <c r="D1" s="908"/>
      <c r="E1" s="908"/>
      <c r="F1" s="908"/>
      <c r="G1" s="71"/>
      <c r="H1" s="71"/>
      <c r="I1" s="912" t="s">
        <v>390</v>
      </c>
      <c r="J1" s="912"/>
      <c r="K1" s="912"/>
      <c r="L1" s="912"/>
      <c r="M1" s="912"/>
      <c r="N1" s="912"/>
      <c r="O1" s="912"/>
      <c r="P1" s="912"/>
      <c r="Q1" s="912"/>
      <c r="S1" s="876" t="s">
        <v>394</v>
      </c>
      <c r="T1" s="876"/>
      <c r="U1" s="876"/>
      <c r="V1" s="876"/>
    </row>
    <row r="2" spans="1:23" x14ac:dyDescent="0.25">
      <c r="A2" s="481"/>
      <c r="B2" s="520" t="s">
        <v>13</v>
      </c>
      <c r="C2" s="520" t="s">
        <v>194</v>
      </c>
      <c r="D2" s="520" t="s">
        <v>15</v>
      </c>
      <c r="E2" s="520" t="s">
        <v>16</v>
      </c>
      <c r="F2" s="520" t="s">
        <v>491</v>
      </c>
      <c r="G2" s="592" t="s">
        <v>310</v>
      </c>
      <c r="H2" s="21"/>
      <c r="I2" s="481"/>
      <c r="J2" s="456" t="s">
        <v>556</v>
      </c>
      <c r="K2" s="456" t="s">
        <v>312</v>
      </c>
      <c r="L2" s="456" t="s">
        <v>5</v>
      </c>
      <c r="M2" s="456" t="s">
        <v>6</v>
      </c>
      <c r="N2" s="456" t="s">
        <v>7</v>
      </c>
      <c r="O2" s="456" t="s">
        <v>192</v>
      </c>
      <c r="P2" s="456" t="s">
        <v>193</v>
      </c>
      <c r="Q2" s="512" t="s">
        <v>11</v>
      </c>
      <c r="S2" s="350"/>
      <c r="T2" s="581" t="s">
        <v>3</v>
      </c>
      <c r="U2" s="582" t="s">
        <v>10</v>
      </c>
      <c r="V2" s="583" t="s">
        <v>11</v>
      </c>
    </row>
    <row r="3" spans="1:23" ht="15.75" thickBot="1" x14ac:dyDescent="0.3">
      <c r="A3" s="424" t="s">
        <v>21</v>
      </c>
      <c r="B3" s="122">
        <v>424</v>
      </c>
      <c r="C3" s="122">
        <v>339</v>
      </c>
      <c r="D3" s="122">
        <v>220</v>
      </c>
      <c r="E3" s="122">
        <v>28</v>
      </c>
      <c r="F3" s="122">
        <v>16</v>
      </c>
      <c r="G3" s="593">
        <v>42</v>
      </c>
      <c r="H3" s="21"/>
      <c r="I3" s="424" t="s">
        <v>21</v>
      </c>
      <c r="J3" s="123">
        <v>0</v>
      </c>
      <c r="K3" s="123">
        <v>189</v>
      </c>
      <c r="L3" s="123">
        <v>337</v>
      </c>
      <c r="M3" s="123">
        <v>233</v>
      </c>
      <c r="N3" s="123">
        <v>182</v>
      </c>
      <c r="O3" s="123">
        <v>68</v>
      </c>
      <c r="P3" s="123">
        <v>18</v>
      </c>
      <c r="Q3" s="408">
        <v>1027</v>
      </c>
      <c r="S3" s="898" t="s">
        <v>46</v>
      </c>
      <c r="T3" s="899"/>
      <c r="U3" s="899"/>
      <c r="V3" s="900"/>
      <c r="W3" s="23"/>
    </row>
    <row r="4" spans="1:23" x14ac:dyDescent="0.25">
      <c r="A4" s="425" t="s">
        <v>287</v>
      </c>
      <c r="B4" s="27">
        <v>281</v>
      </c>
      <c r="C4" s="27">
        <v>125</v>
      </c>
      <c r="D4" s="27">
        <v>89</v>
      </c>
      <c r="E4" s="27">
        <v>16</v>
      </c>
      <c r="F4" s="27">
        <v>4</v>
      </c>
      <c r="G4" s="280">
        <v>40</v>
      </c>
      <c r="H4" s="21"/>
      <c r="I4" s="425" t="s">
        <v>287</v>
      </c>
      <c r="J4" s="129">
        <v>1</v>
      </c>
      <c r="K4" s="129">
        <v>107</v>
      </c>
      <c r="L4" s="129">
        <v>184</v>
      </c>
      <c r="M4" s="129">
        <v>121</v>
      </c>
      <c r="N4" s="129">
        <v>72</v>
      </c>
      <c r="O4" s="129">
        <v>24</v>
      </c>
      <c r="P4" s="129">
        <v>6</v>
      </c>
      <c r="Q4" s="420">
        <v>515</v>
      </c>
      <c r="S4" s="424" t="s">
        <v>15</v>
      </c>
      <c r="T4" s="122">
        <v>3528</v>
      </c>
      <c r="U4" s="122">
        <v>257</v>
      </c>
      <c r="V4" s="278">
        <v>3785</v>
      </c>
      <c r="W4" s="23"/>
    </row>
    <row r="5" spans="1:23" x14ac:dyDescent="0.25">
      <c r="A5" s="424" t="s">
        <v>306</v>
      </c>
      <c r="B5" s="122">
        <v>612</v>
      </c>
      <c r="C5" s="122">
        <v>477</v>
      </c>
      <c r="D5" s="122">
        <v>257</v>
      </c>
      <c r="E5" s="122">
        <v>40</v>
      </c>
      <c r="F5" s="122">
        <v>14</v>
      </c>
      <c r="G5" s="593">
        <v>40</v>
      </c>
      <c r="H5" s="21"/>
      <c r="I5" s="424" t="s">
        <v>306</v>
      </c>
      <c r="J5" s="123">
        <v>2</v>
      </c>
      <c r="K5" s="123">
        <v>364</v>
      </c>
      <c r="L5" s="123">
        <v>405</v>
      </c>
      <c r="M5" s="123">
        <v>313</v>
      </c>
      <c r="N5" s="123">
        <v>219</v>
      </c>
      <c r="O5" s="123">
        <v>81</v>
      </c>
      <c r="P5" s="123">
        <v>16</v>
      </c>
      <c r="Q5" s="408">
        <v>1400</v>
      </c>
      <c r="S5" s="425" t="s">
        <v>491</v>
      </c>
      <c r="T5" s="27">
        <v>203</v>
      </c>
      <c r="U5" s="27">
        <v>13</v>
      </c>
      <c r="V5" s="280">
        <v>216</v>
      </c>
      <c r="W5" s="23"/>
    </row>
    <row r="6" spans="1:23" x14ac:dyDescent="0.25">
      <c r="A6" s="425" t="s">
        <v>289</v>
      </c>
      <c r="B6" s="27">
        <v>359</v>
      </c>
      <c r="C6" s="27">
        <v>298</v>
      </c>
      <c r="D6" s="27">
        <v>176</v>
      </c>
      <c r="E6" s="27">
        <v>35</v>
      </c>
      <c r="F6" s="27">
        <v>6</v>
      </c>
      <c r="G6" s="280">
        <v>37</v>
      </c>
      <c r="H6" s="21"/>
      <c r="I6" s="425" t="s">
        <v>289</v>
      </c>
      <c r="J6" s="129">
        <v>0</v>
      </c>
      <c r="K6" s="129">
        <v>272</v>
      </c>
      <c r="L6" s="129">
        <v>305</v>
      </c>
      <c r="M6" s="129">
        <v>191</v>
      </c>
      <c r="N6" s="129">
        <v>89</v>
      </c>
      <c r="O6" s="129">
        <v>17</v>
      </c>
      <c r="P6" s="129">
        <v>0</v>
      </c>
      <c r="Q6" s="420">
        <v>874</v>
      </c>
      <c r="S6" s="424" t="s">
        <v>13</v>
      </c>
      <c r="T6" s="122">
        <v>8269</v>
      </c>
      <c r="U6" s="122">
        <v>996</v>
      </c>
      <c r="V6" s="278">
        <v>9265</v>
      </c>
      <c r="W6" s="23"/>
    </row>
    <row r="7" spans="1:23" x14ac:dyDescent="0.25">
      <c r="A7" s="424" t="s">
        <v>288</v>
      </c>
      <c r="B7" s="122">
        <v>156</v>
      </c>
      <c r="C7" s="122">
        <v>104</v>
      </c>
      <c r="D7" s="122">
        <v>31</v>
      </c>
      <c r="E7" s="122">
        <v>7</v>
      </c>
      <c r="F7" s="122">
        <v>3</v>
      </c>
      <c r="G7" s="593">
        <v>37</v>
      </c>
      <c r="H7" s="21"/>
      <c r="I7" s="424" t="s">
        <v>288</v>
      </c>
      <c r="J7" s="123">
        <v>1</v>
      </c>
      <c r="K7" s="123">
        <v>73</v>
      </c>
      <c r="L7" s="123">
        <v>120</v>
      </c>
      <c r="M7" s="123">
        <v>70</v>
      </c>
      <c r="N7" s="123">
        <v>31</v>
      </c>
      <c r="O7" s="123">
        <v>6</v>
      </c>
      <c r="P7" s="123">
        <v>0</v>
      </c>
      <c r="Q7" s="408">
        <v>301</v>
      </c>
      <c r="S7" s="425" t="s">
        <v>194</v>
      </c>
      <c r="T7" s="27">
        <v>5936</v>
      </c>
      <c r="U7" s="27">
        <v>527</v>
      </c>
      <c r="V7" s="280">
        <v>6463</v>
      </c>
      <c r="W7" s="23"/>
    </row>
    <row r="8" spans="1:23" x14ac:dyDescent="0.25">
      <c r="A8" s="425" t="s">
        <v>23</v>
      </c>
      <c r="B8" s="27">
        <v>150</v>
      </c>
      <c r="C8" s="27">
        <v>71</v>
      </c>
      <c r="D8" s="27">
        <v>52</v>
      </c>
      <c r="E8" s="27">
        <v>9</v>
      </c>
      <c r="F8" s="27">
        <v>4</v>
      </c>
      <c r="G8" s="280">
        <v>41</v>
      </c>
      <c r="H8" s="21"/>
      <c r="I8" s="425" t="s">
        <v>23</v>
      </c>
      <c r="J8" s="129">
        <v>0</v>
      </c>
      <c r="K8" s="129">
        <v>42</v>
      </c>
      <c r="L8" s="129">
        <v>95</v>
      </c>
      <c r="M8" s="129">
        <v>84</v>
      </c>
      <c r="N8" s="129">
        <v>52</v>
      </c>
      <c r="O8" s="129">
        <v>12</v>
      </c>
      <c r="P8" s="129">
        <v>1</v>
      </c>
      <c r="Q8" s="420">
        <v>286</v>
      </c>
      <c r="S8" s="424" t="s">
        <v>16</v>
      </c>
      <c r="T8" s="122">
        <v>503</v>
      </c>
      <c r="U8" s="122">
        <v>73</v>
      </c>
      <c r="V8" s="278">
        <v>576</v>
      </c>
      <c r="W8" s="23"/>
    </row>
    <row r="9" spans="1:23" ht="15.75" thickBot="1" x14ac:dyDescent="0.3">
      <c r="A9" s="424" t="s">
        <v>295</v>
      </c>
      <c r="B9" s="122">
        <v>262</v>
      </c>
      <c r="C9" s="122">
        <v>154</v>
      </c>
      <c r="D9" s="122">
        <v>94</v>
      </c>
      <c r="E9" s="122">
        <v>13</v>
      </c>
      <c r="F9" s="122">
        <v>4</v>
      </c>
      <c r="G9" s="593">
        <v>38</v>
      </c>
      <c r="H9" s="21"/>
      <c r="I9" s="424" t="s">
        <v>295</v>
      </c>
      <c r="J9" s="123">
        <v>0</v>
      </c>
      <c r="K9" s="123">
        <v>166</v>
      </c>
      <c r="L9" s="123">
        <v>167</v>
      </c>
      <c r="M9" s="123">
        <v>101</v>
      </c>
      <c r="N9" s="123">
        <v>68</v>
      </c>
      <c r="O9" s="123">
        <v>19</v>
      </c>
      <c r="P9" s="123">
        <v>6</v>
      </c>
      <c r="Q9" s="408">
        <v>527</v>
      </c>
      <c r="S9" s="909" t="s">
        <v>311</v>
      </c>
      <c r="T9" s="910"/>
      <c r="U9" s="910"/>
      <c r="V9" s="911"/>
      <c r="W9" s="23"/>
    </row>
    <row r="10" spans="1:23" x14ac:dyDescent="0.25">
      <c r="A10" s="425" t="s">
        <v>307</v>
      </c>
      <c r="B10" s="27">
        <v>219</v>
      </c>
      <c r="C10" s="27">
        <v>255</v>
      </c>
      <c r="D10" s="27">
        <v>135</v>
      </c>
      <c r="E10" s="27">
        <v>14</v>
      </c>
      <c r="F10" s="27">
        <v>6</v>
      </c>
      <c r="G10" s="280">
        <v>36</v>
      </c>
      <c r="H10" s="21"/>
      <c r="I10" s="425" t="s">
        <v>307</v>
      </c>
      <c r="J10" s="129">
        <v>0</v>
      </c>
      <c r="K10" s="129">
        <v>203</v>
      </c>
      <c r="L10" s="129">
        <v>246</v>
      </c>
      <c r="M10" s="129">
        <v>87</v>
      </c>
      <c r="N10" s="129">
        <v>68</v>
      </c>
      <c r="O10" s="129">
        <v>23</v>
      </c>
      <c r="P10" s="129">
        <v>2</v>
      </c>
      <c r="Q10" s="420">
        <v>629</v>
      </c>
      <c r="S10" s="424" t="s">
        <v>497</v>
      </c>
      <c r="T10" s="122">
        <v>16</v>
      </c>
      <c r="U10" s="122"/>
      <c r="V10" s="278">
        <v>16</v>
      </c>
      <c r="W10" s="23"/>
    </row>
    <row r="11" spans="1:23" x14ac:dyDescent="0.25">
      <c r="A11" s="424" t="s">
        <v>308</v>
      </c>
      <c r="B11" s="122">
        <v>464</v>
      </c>
      <c r="C11" s="122">
        <v>226</v>
      </c>
      <c r="D11" s="122">
        <v>178</v>
      </c>
      <c r="E11" s="122">
        <v>25</v>
      </c>
      <c r="F11" s="122">
        <v>9</v>
      </c>
      <c r="G11" s="593">
        <v>45</v>
      </c>
      <c r="H11" s="21"/>
      <c r="I11" s="424" t="s">
        <v>308</v>
      </c>
      <c r="J11" s="123">
        <v>4</v>
      </c>
      <c r="K11" s="123">
        <v>144</v>
      </c>
      <c r="L11" s="123">
        <v>224</v>
      </c>
      <c r="M11" s="123">
        <v>192</v>
      </c>
      <c r="N11" s="123">
        <v>213</v>
      </c>
      <c r="O11" s="123">
        <v>84</v>
      </c>
      <c r="P11" s="123">
        <v>41</v>
      </c>
      <c r="Q11" s="408">
        <v>902</v>
      </c>
      <c r="S11" s="425" t="s">
        <v>312</v>
      </c>
      <c r="T11" s="27">
        <v>4605</v>
      </c>
      <c r="U11" s="27">
        <v>492</v>
      </c>
      <c r="V11" s="280">
        <v>5097</v>
      </c>
      <c r="W11" s="23"/>
    </row>
    <row r="12" spans="1:23" x14ac:dyDescent="0.25">
      <c r="A12" s="425" t="s">
        <v>24</v>
      </c>
      <c r="B12" s="27">
        <v>66</v>
      </c>
      <c r="C12" s="27">
        <v>38</v>
      </c>
      <c r="D12" s="27">
        <v>20</v>
      </c>
      <c r="E12" s="27">
        <v>4</v>
      </c>
      <c r="F12" s="27">
        <v>0</v>
      </c>
      <c r="G12" s="280">
        <v>38</v>
      </c>
      <c r="H12" s="21"/>
      <c r="I12" s="425" t="s">
        <v>24</v>
      </c>
      <c r="J12" s="129">
        <v>2</v>
      </c>
      <c r="K12" s="129">
        <v>23</v>
      </c>
      <c r="L12" s="129">
        <v>56</v>
      </c>
      <c r="M12" s="129">
        <v>29</v>
      </c>
      <c r="N12" s="129">
        <v>15</v>
      </c>
      <c r="O12" s="129">
        <v>3</v>
      </c>
      <c r="P12" s="129">
        <v>0</v>
      </c>
      <c r="Q12" s="420">
        <v>128</v>
      </c>
      <c r="S12" s="424" t="s">
        <v>5</v>
      </c>
      <c r="T12" s="122">
        <v>6116</v>
      </c>
      <c r="U12" s="122">
        <v>730</v>
      </c>
      <c r="V12" s="278">
        <v>6846</v>
      </c>
      <c r="W12" s="23"/>
    </row>
    <row r="13" spans="1:23" x14ac:dyDescent="0.25">
      <c r="A13" s="424" t="s">
        <v>297</v>
      </c>
      <c r="B13" s="122">
        <v>742</v>
      </c>
      <c r="C13" s="122">
        <v>415</v>
      </c>
      <c r="D13" s="122">
        <v>243</v>
      </c>
      <c r="E13" s="122">
        <v>27</v>
      </c>
      <c r="F13" s="122">
        <v>10</v>
      </c>
      <c r="G13" s="593">
        <v>37</v>
      </c>
      <c r="H13" s="21"/>
      <c r="I13" s="424" t="s">
        <v>297</v>
      </c>
      <c r="J13" s="123">
        <v>0</v>
      </c>
      <c r="K13" s="123">
        <v>405</v>
      </c>
      <c r="L13" s="123">
        <v>560</v>
      </c>
      <c r="M13" s="123">
        <v>288</v>
      </c>
      <c r="N13" s="123">
        <v>142</v>
      </c>
      <c r="O13" s="123">
        <v>38</v>
      </c>
      <c r="P13" s="123">
        <v>4</v>
      </c>
      <c r="Q13" s="408">
        <v>1437</v>
      </c>
      <c r="S13" s="425" t="s">
        <v>6</v>
      </c>
      <c r="T13" s="27">
        <v>4003</v>
      </c>
      <c r="U13" s="27">
        <v>419</v>
      </c>
      <c r="V13" s="280">
        <v>4422</v>
      </c>
      <c r="W13" s="23"/>
    </row>
    <row r="14" spans="1:23" x14ac:dyDescent="0.25">
      <c r="A14" s="425" t="s">
        <v>296</v>
      </c>
      <c r="B14" s="27">
        <v>703</v>
      </c>
      <c r="C14" s="27">
        <v>481</v>
      </c>
      <c r="D14" s="27">
        <v>259</v>
      </c>
      <c r="E14" s="27">
        <v>52</v>
      </c>
      <c r="F14" s="27">
        <v>18</v>
      </c>
      <c r="G14" s="280">
        <v>38.815013404825734</v>
      </c>
      <c r="H14" s="21"/>
      <c r="I14" s="425" t="s">
        <v>296</v>
      </c>
      <c r="J14" s="129">
        <v>4</v>
      </c>
      <c r="K14" s="129">
        <v>383</v>
      </c>
      <c r="L14" s="129">
        <v>478</v>
      </c>
      <c r="M14" s="129">
        <v>349</v>
      </c>
      <c r="N14" s="129">
        <v>207</v>
      </c>
      <c r="O14" s="129">
        <v>76</v>
      </c>
      <c r="P14" s="129">
        <v>16</v>
      </c>
      <c r="Q14" s="420">
        <v>1513</v>
      </c>
      <c r="S14" s="424" t="s">
        <v>7</v>
      </c>
      <c r="T14" s="122">
        <v>2675</v>
      </c>
      <c r="U14" s="122">
        <v>189</v>
      </c>
      <c r="V14" s="278">
        <v>2864</v>
      </c>
      <c r="W14" s="23"/>
    </row>
    <row r="15" spans="1:23" x14ac:dyDescent="0.25">
      <c r="A15" s="424" t="s">
        <v>28</v>
      </c>
      <c r="B15" s="122">
        <v>163</v>
      </c>
      <c r="C15" s="122">
        <v>209</v>
      </c>
      <c r="D15" s="122">
        <v>55</v>
      </c>
      <c r="E15" s="122">
        <v>8</v>
      </c>
      <c r="F15" s="122">
        <v>8</v>
      </c>
      <c r="G15" s="593">
        <v>36.933179723502306</v>
      </c>
      <c r="H15" s="21"/>
      <c r="I15" s="424" t="s">
        <v>28</v>
      </c>
      <c r="J15" s="123">
        <v>2</v>
      </c>
      <c r="K15" s="123">
        <v>101</v>
      </c>
      <c r="L15" s="123">
        <v>182</v>
      </c>
      <c r="M15" s="123">
        <v>105</v>
      </c>
      <c r="N15" s="123">
        <v>42</v>
      </c>
      <c r="O15" s="123">
        <v>11</v>
      </c>
      <c r="P15" s="123">
        <v>0</v>
      </c>
      <c r="Q15" s="408">
        <v>443</v>
      </c>
      <c r="S15" s="425" t="s">
        <v>192</v>
      </c>
      <c r="T15" s="27">
        <v>814</v>
      </c>
      <c r="U15" s="27">
        <v>31</v>
      </c>
      <c r="V15" s="280">
        <v>845</v>
      </c>
      <c r="W15" s="23"/>
    </row>
    <row r="16" spans="1:23" ht="15.75" thickBot="1" x14ac:dyDescent="0.3">
      <c r="A16" s="425" t="s">
        <v>290</v>
      </c>
      <c r="B16" s="27">
        <v>248</v>
      </c>
      <c r="C16" s="27">
        <v>161</v>
      </c>
      <c r="D16" s="27">
        <v>126</v>
      </c>
      <c r="E16" s="27">
        <v>22</v>
      </c>
      <c r="F16" s="27">
        <v>5</v>
      </c>
      <c r="G16" s="280">
        <v>39.233743409490337</v>
      </c>
      <c r="H16" s="21"/>
      <c r="I16" s="425" t="s">
        <v>290</v>
      </c>
      <c r="J16" s="129">
        <v>1</v>
      </c>
      <c r="K16" s="129">
        <v>159</v>
      </c>
      <c r="L16" s="129">
        <v>169</v>
      </c>
      <c r="M16" s="129">
        <v>115</v>
      </c>
      <c r="N16" s="129">
        <v>78</v>
      </c>
      <c r="O16" s="129">
        <v>25</v>
      </c>
      <c r="P16" s="129">
        <v>15</v>
      </c>
      <c r="Q16" s="420">
        <v>562</v>
      </c>
      <c r="S16" s="584" t="s">
        <v>193</v>
      </c>
      <c r="T16" s="580">
        <v>210</v>
      </c>
      <c r="U16" s="580">
        <v>5</v>
      </c>
      <c r="V16" s="585">
        <v>215</v>
      </c>
      <c r="W16" s="23"/>
    </row>
    <row r="17" spans="1:23" ht="16.5" thickTop="1" thickBot="1" x14ac:dyDescent="0.3">
      <c r="A17" s="424" t="s">
        <v>291</v>
      </c>
      <c r="B17" s="122">
        <v>508</v>
      </c>
      <c r="C17" s="122">
        <v>266</v>
      </c>
      <c r="D17" s="122">
        <v>156</v>
      </c>
      <c r="E17" s="122">
        <v>44</v>
      </c>
      <c r="F17" s="122">
        <v>8</v>
      </c>
      <c r="G17" s="593">
        <v>37.225337487019729</v>
      </c>
      <c r="H17" s="21"/>
      <c r="I17" s="424" t="s">
        <v>291</v>
      </c>
      <c r="J17" s="123">
        <v>2</v>
      </c>
      <c r="K17" s="123">
        <v>288</v>
      </c>
      <c r="L17" s="123">
        <v>362</v>
      </c>
      <c r="M17" s="123">
        <v>204</v>
      </c>
      <c r="N17" s="123">
        <v>98</v>
      </c>
      <c r="O17" s="123">
        <v>19</v>
      </c>
      <c r="P17" s="123">
        <v>9</v>
      </c>
      <c r="Q17" s="408">
        <v>982</v>
      </c>
      <c r="S17" s="399" t="s">
        <v>11</v>
      </c>
      <c r="T17" s="272">
        <v>18439</v>
      </c>
      <c r="U17" s="272">
        <v>1866</v>
      </c>
      <c r="V17" s="283">
        <v>20305</v>
      </c>
      <c r="W17" s="23"/>
    </row>
    <row r="18" spans="1:23" ht="15.75" thickBot="1" x14ac:dyDescent="0.3">
      <c r="A18" s="425" t="s">
        <v>292</v>
      </c>
      <c r="B18" s="27">
        <v>272</v>
      </c>
      <c r="C18" s="27">
        <v>147</v>
      </c>
      <c r="D18" s="27">
        <v>91</v>
      </c>
      <c r="E18" s="27">
        <v>7</v>
      </c>
      <c r="F18" s="27">
        <v>4</v>
      </c>
      <c r="G18" s="280">
        <v>38.053846153846152</v>
      </c>
      <c r="H18" s="21"/>
      <c r="I18" s="443" t="s">
        <v>292</v>
      </c>
      <c r="J18" s="444">
        <v>0</v>
      </c>
      <c r="K18" s="444">
        <v>149</v>
      </c>
      <c r="L18" s="444">
        <v>157</v>
      </c>
      <c r="M18" s="444">
        <v>123</v>
      </c>
      <c r="N18" s="444">
        <v>75</v>
      </c>
      <c r="O18" s="444">
        <v>13</v>
      </c>
      <c r="P18" s="444">
        <v>4</v>
      </c>
      <c r="Q18" s="420">
        <v>521</v>
      </c>
      <c r="S18" s="26"/>
      <c r="T18" s="586"/>
      <c r="U18" s="586"/>
      <c r="V18" s="586"/>
      <c r="W18" s="23"/>
    </row>
    <row r="19" spans="1:23" ht="15.75" thickBot="1" x14ac:dyDescent="0.3">
      <c r="A19" s="424" t="s">
        <v>30</v>
      </c>
      <c r="B19" s="122">
        <v>830</v>
      </c>
      <c r="C19" s="122">
        <v>462</v>
      </c>
      <c r="D19" s="122">
        <v>293</v>
      </c>
      <c r="E19" s="122">
        <v>54</v>
      </c>
      <c r="F19" s="122">
        <v>11</v>
      </c>
      <c r="G19" s="593">
        <v>42</v>
      </c>
      <c r="H19" s="21"/>
      <c r="I19" s="424" t="s">
        <v>30</v>
      </c>
      <c r="J19" s="123">
        <v>2</v>
      </c>
      <c r="K19" s="123">
        <v>336</v>
      </c>
      <c r="L19" s="123">
        <v>493</v>
      </c>
      <c r="M19" s="123">
        <v>361</v>
      </c>
      <c r="N19" s="123">
        <v>315</v>
      </c>
      <c r="O19" s="123">
        <v>110</v>
      </c>
      <c r="P19" s="123">
        <v>33</v>
      </c>
      <c r="Q19" s="408">
        <v>1650</v>
      </c>
      <c r="S19" s="587" t="s">
        <v>395</v>
      </c>
      <c r="T19" s="588">
        <v>37.600999999999999</v>
      </c>
      <c r="U19" s="589">
        <v>36.329000000000001</v>
      </c>
      <c r="V19" s="590">
        <v>37.466999999999999</v>
      </c>
      <c r="W19" s="23"/>
    </row>
    <row r="20" spans="1:23" x14ac:dyDescent="0.25">
      <c r="A20" s="425" t="s">
        <v>298</v>
      </c>
      <c r="B20" s="27">
        <v>207</v>
      </c>
      <c r="C20" s="27">
        <v>104</v>
      </c>
      <c r="D20" s="27">
        <v>46</v>
      </c>
      <c r="E20" s="27">
        <v>5</v>
      </c>
      <c r="F20" s="27">
        <v>9</v>
      </c>
      <c r="G20" s="280">
        <v>41</v>
      </c>
      <c r="H20" s="21"/>
      <c r="I20" s="425" t="s">
        <v>298</v>
      </c>
      <c r="J20" s="129">
        <v>0</v>
      </c>
      <c r="K20" s="129">
        <v>62</v>
      </c>
      <c r="L20" s="129">
        <v>131</v>
      </c>
      <c r="M20" s="129">
        <v>89</v>
      </c>
      <c r="N20" s="129">
        <v>67</v>
      </c>
      <c r="O20" s="129">
        <v>19</v>
      </c>
      <c r="P20" s="129">
        <v>3</v>
      </c>
      <c r="Q20" s="420">
        <v>371</v>
      </c>
    </row>
    <row r="21" spans="1:23" x14ac:dyDescent="0.25">
      <c r="A21" s="424" t="s">
        <v>299</v>
      </c>
      <c r="B21" s="122">
        <v>82</v>
      </c>
      <c r="C21" s="122">
        <v>29</v>
      </c>
      <c r="D21" s="122">
        <v>31</v>
      </c>
      <c r="E21" s="122">
        <v>2</v>
      </c>
      <c r="F21" s="122">
        <v>2</v>
      </c>
      <c r="G21" s="593">
        <v>36</v>
      </c>
      <c r="H21" s="21"/>
      <c r="I21" s="424" t="s">
        <v>299</v>
      </c>
      <c r="J21" s="123">
        <v>3</v>
      </c>
      <c r="K21" s="123">
        <v>54</v>
      </c>
      <c r="L21" s="123">
        <v>40</v>
      </c>
      <c r="M21" s="123">
        <v>28</v>
      </c>
      <c r="N21" s="123">
        <v>18</v>
      </c>
      <c r="O21" s="123">
        <v>2</v>
      </c>
      <c r="P21" s="123">
        <v>1</v>
      </c>
      <c r="Q21" s="408">
        <v>146</v>
      </c>
      <c r="S21" s="34"/>
      <c r="T21" s="24"/>
      <c r="U21" s="24"/>
      <c r="V21" s="24"/>
    </row>
    <row r="22" spans="1:23" x14ac:dyDescent="0.25">
      <c r="A22" s="425" t="s">
        <v>309</v>
      </c>
      <c r="B22" s="27">
        <v>318</v>
      </c>
      <c r="C22" s="27">
        <v>264</v>
      </c>
      <c r="D22" s="27">
        <v>123</v>
      </c>
      <c r="E22" s="27">
        <v>16</v>
      </c>
      <c r="F22" s="27">
        <v>5</v>
      </c>
      <c r="G22" s="594">
        <v>37</v>
      </c>
      <c r="H22" s="21"/>
      <c r="I22" s="425" t="s">
        <v>309</v>
      </c>
      <c r="J22" s="129">
        <v>4</v>
      </c>
      <c r="K22" s="129">
        <v>223</v>
      </c>
      <c r="L22" s="129">
        <v>254</v>
      </c>
      <c r="M22" s="129">
        <v>147</v>
      </c>
      <c r="N22" s="129">
        <v>78</v>
      </c>
      <c r="O22" s="129">
        <v>15</v>
      </c>
      <c r="P22" s="129">
        <v>5</v>
      </c>
      <c r="Q22" s="420">
        <v>726</v>
      </c>
    </row>
    <row r="23" spans="1:23" x14ac:dyDescent="0.25">
      <c r="A23" s="424" t="s">
        <v>31</v>
      </c>
      <c r="B23" s="122">
        <v>317</v>
      </c>
      <c r="C23" s="122">
        <v>151</v>
      </c>
      <c r="D23" s="122">
        <v>66</v>
      </c>
      <c r="E23" s="122">
        <v>19</v>
      </c>
      <c r="F23" s="122">
        <v>2</v>
      </c>
      <c r="G23" s="593">
        <v>36</v>
      </c>
      <c r="H23" s="21"/>
      <c r="I23" s="424" t="s">
        <v>31</v>
      </c>
      <c r="J23" s="123">
        <v>0</v>
      </c>
      <c r="K23" s="123">
        <v>191</v>
      </c>
      <c r="L23" s="123">
        <v>190</v>
      </c>
      <c r="M23" s="123">
        <v>124</v>
      </c>
      <c r="N23" s="123">
        <v>44</v>
      </c>
      <c r="O23" s="123">
        <v>6</v>
      </c>
      <c r="P23" s="123">
        <v>0</v>
      </c>
      <c r="Q23" s="408">
        <v>555</v>
      </c>
      <c r="S23" s="35"/>
      <c r="T23" s="40"/>
      <c r="U23" s="40"/>
      <c r="V23" s="40"/>
    </row>
    <row r="24" spans="1:23" x14ac:dyDescent="0.25">
      <c r="A24" s="425" t="s">
        <v>32</v>
      </c>
      <c r="B24" s="27">
        <v>337</v>
      </c>
      <c r="C24" s="27">
        <v>299</v>
      </c>
      <c r="D24" s="27">
        <v>251</v>
      </c>
      <c r="E24" s="27">
        <v>28</v>
      </c>
      <c r="F24" s="27">
        <v>9</v>
      </c>
      <c r="G24" s="280">
        <v>38</v>
      </c>
      <c r="H24" s="21"/>
      <c r="I24" s="425" t="s">
        <v>32</v>
      </c>
      <c r="J24" s="129">
        <v>2</v>
      </c>
      <c r="K24" s="129">
        <v>257</v>
      </c>
      <c r="L24" s="129">
        <v>331</v>
      </c>
      <c r="M24" s="129">
        <v>165</v>
      </c>
      <c r="N24" s="129">
        <v>127</v>
      </c>
      <c r="O24" s="129">
        <v>33</v>
      </c>
      <c r="P24" s="129">
        <v>9</v>
      </c>
      <c r="Q24" s="420">
        <v>924</v>
      </c>
    </row>
    <row r="25" spans="1:23" x14ac:dyDescent="0.25">
      <c r="A25" s="424" t="s">
        <v>300</v>
      </c>
      <c r="B25" s="122">
        <v>191</v>
      </c>
      <c r="C25" s="122">
        <v>113</v>
      </c>
      <c r="D25" s="122">
        <v>64</v>
      </c>
      <c r="E25" s="122">
        <v>9</v>
      </c>
      <c r="F25" s="122">
        <v>2</v>
      </c>
      <c r="G25" s="593">
        <v>36</v>
      </c>
      <c r="H25" s="21"/>
      <c r="I25" s="424" t="s">
        <v>300</v>
      </c>
      <c r="J25" s="123">
        <v>0</v>
      </c>
      <c r="K25" s="123">
        <v>129</v>
      </c>
      <c r="L25" s="123">
        <v>126</v>
      </c>
      <c r="M25" s="123">
        <v>81</v>
      </c>
      <c r="N25" s="123">
        <v>38</v>
      </c>
      <c r="O25" s="123">
        <v>5</v>
      </c>
      <c r="P25" s="123">
        <v>0</v>
      </c>
      <c r="Q25" s="408">
        <v>379</v>
      </c>
    </row>
    <row r="26" spans="1:23" x14ac:dyDescent="0.25">
      <c r="A26" s="425" t="s">
        <v>33</v>
      </c>
      <c r="B26" s="27">
        <v>74</v>
      </c>
      <c r="C26" s="27">
        <v>76</v>
      </c>
      <c r="D26" s="27">
        <v>26</v>
      </c>
      <c r="E26" s="27">
        <v>4</v>
      </c>
      <c r="F26" s="27">
        <v>3</v>
      </c>
      <c r="G26" s="280">
        <v>37</v>
      </c>
      <c r="H26" s="21"/>
      <c r="I26" s="425" t="s">
        <v>33</v>
      </c>
      <c r="J26" s="129">
        <v>0</v>
      </c>
      <c r="K26" s="129">
        <v>49</v>
      </c>
      <c r="L26" s="129">
        <v>72</v>
      </c>
      <c r="M26" s="129">
        <v>41</v>
      </c>
      <c r="N26" s="129">
        <v>16</v>
      </c>
      <c r="O26" s="129">
        <v>4</v>
      </c>
      <c r="P26" s="129">
        <v>1</v>
      </c>
      <c r="Q26" s="420">
        <v>183</v>
      </c>
    </row>
    <row r="27" spans="1:23" x14ac:dyDescent="0.25">
      <c r="A27" s="424" t="s">
        <v>34</v>
      </c>
      <c r="B27" s="122">
        <v>99</v>
      </c>
      <c r="C27" s="122">
        <v>47</v>
      </c>
      <c r="D27" s="122">
        <v>55</v>
      </c>
      <c r="E27" s="122">
        <v>8</v>
      </c>
      <c r="F27" s="122">
        <v>4</v>
      </c>
      <c r="G27" s="593">
        <v>39</v>
      </c>
      <c r="H27" s="21"/>
      <c r="I27" s="424" t="s">
        <v>34</v>
      </c>
      <c r="J27" s="123">
        <v>2</v>
      </c>
      <c r="K27" s="123">
        <v>56</v>
      </c>
      <c r="L27" s="123">
        <v>61</v>
      </c>
      <c r="M27" s="123">
        <v>49</v>
      </c>
      <c r="N27" s="123">
        <v>38</v>
      </c>
      <c r="O27" s="123">
        <v>6</v>
      </c>
      <c r="P27" s="123">
        <v>1</v>
      </c>
      <c r="Q27" s="408">
        <v>213</v>
      </c>
    </row>
    <row r="28" spans="1:23" x14ac:dyDescent="0.25">
      <c r="A28" s="425" t="s">
        <v>293</v>
      </c>
      <c r="B28" s="27">
        <v>128</v>
      </c>
      <c r="C28" s="27">
        <v>65</v>
      </c>
      <c r="D28" s="27">
        <v>33</v>
      </c>
      <c r="E28" s="27">
        <v>6</v>
      </c>
      <c r="F28" s="27">
        <v>2</v>
      </c>
      <c r="G28" s="280">
        <v>37</v>
      </c>
      <c r="H28" s="21"/>
      <c r="I28" s="425" t="s">
        <v>293</v>
      </c>
      <c r="J28" s="129">
        <v>1</v>
      </c>
      <c r="K28" s="129">
        <v>67</v>
      </c>
      <c r="L28" s="129">
        <v>93</v>
      </c>
      <c r="M28" s="129">
        <v>40</v>
      </c>
      <c r="N28" s="129">
        <v>21</v>
      </c>
      <c r="O28" s="129">
        <v>12</v>
      </c>
      <c r="P28" s="129">
        <v>0</v>
      </c>
      <c r="Q28" s="420">
        <v>234</v>
      </c>
    </row>
    <row r="29" spans="1:23" x14ac:dyDescent="0.25">
      <c r="A29" s="424" t="s">
        <v>35</v>
      </c>
      <c r="B29" s="122">
        <v>1052</v>
      </c>
      <c r="C29" s="122">
        <v>829</v>
      </c>
      <c r="D29" s="122">
        <v>480</v>
      </c>
      <c r="E29" s="122">
        <v>83</v>
      </c>
      <c r="F29" s="122">
        <v>23</v>
      </c>
      <c r="G29" s="593">
        <v>39</v>
      </c>
      <c r="H29" s="21"/>
      <c r="I29" s="424" t="s">
        <v>35</v>
      </c>
      <c r="J29" s="123">
        <v>4</v>
      </c>
      <c r="K29" s="123">
        <v>638</v>
      </c>
      <c r="L29" s="123">
        <v>808</v>
      </c>
      <c r="M29" s="123">
        <v>505</v>
      </c>
      <c r="N29" s="123">
        <v>336</v>
      </c>
      <c r="O29" s="123">
        <v>141</v>
      </c>
      <c r="P29" s="123">
        <v>35</v>
      </c>
      <c r="Q29" s="408">
        <v>2467</v>
      </c>
    </row>
    <row r="30" spans="1:23" ht="15.75" thickBot="1" x14ac:dyDescent="0.3">
      <c r="A30" s="459" t="s">
        <v>36</v>
      </c>
      <c r="B30" s="460">
        <v>191</v>
      </c>
      <c r="C30" s="460">
        <v>220</v>
      </c>
      <c r="D30" s="460">
        <v>79</v>
      </c>
      <c r="E30" s="460">
        <v>9</v>
      </c>
      <c r="F30" s="460">
        <v>6</v>
      </c>
      <c r="G30" s="461">
        <v>36</v>
      </c>
      <c r="H30" s="471"/>
      <c r="I30" s="459" t="s">
        <v>36</v>
      </c>
      <c r="J30" s="591">
        <v>1</v>
      </c>
      <c r="K30" s="591">
        <v>158</v>
      </c>
      <c r="L30" s="591">
        <v>183</v>
      </c>
      <c r="M30" s="591">
        <v>101</v>
      </c>
      <c r="N30" s="591">
        <v>52</v>
      </c>
      <c r="O30" s="591">
        <v>9</v>
      </c>
      <c r="P30" s="591">
        <v>1</v>
      </c>
      <c r="Q30" s="595">
        <v>505</v>
      </c>
    </row>
    <row r="31" spans="1:23" ht="16.5" thickTop="1" thickBot="1" x14ac:dyDescent="0.3">
      <c r="A31" s="399" t="s">
        <v>11</v>
      </c>
      <c r="B31" s="272">
        <v>9455</v>
      </c>
      <c r="C31" s="272">
        <v>6425</v>
      </c>
      <c r="D31" s="272">
        <v>3729</v>
      </c>
      <c r="E31" s="272">
        <v>594</v>
      </c>
      <c r="F31" s="272">
        <v>197</v>
      </c>
      <c r="G31" s="283">
        <v>38.635360748584091</v>
      </c>
      <c r="H31" s="471"/>
      <c r="I31" s="399"/>
      <c r="J31" s="400">
        <v>38</v>
      </c>
      <c r="K31" s="400">
        <v>5288</v>
      </c>
      <c r="L31" s="400">
        <v>6829</v>
      </c>
      <c r="M31" s="400">
        <v>4336</v>
      </c>
      <c r="N31" s="400">
        <v>2801</v>
      </c>
      <c r="O31" s="400">
        <v>881</v>
      </c>
      <c r="P31" s="400">
        <v>227</v>
      </c>
      <c r="Q31" s="401">
        <v>20400</v>
      </c>
    </row>
  </sheetData>
  <mergeCells count="5">
    <mergeCell ref="A1:F1"/>
    <mergeCell ref="S1:V1"/>
    <mergeCell ref="S9:V9"/>
    <mergeCell ref="S3:V3"/>
    <mergeCell ref="I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W35"/>
  <sheetViews>
    <sheetView workbookViewId="0">
      <selection activeCell="U8" sqref="U8"/>
    </sheetView>
  </sheetViews>
  <sheetFormatPr defaultRowHeight="15" x14ac:dyDescent="0.25"/>
  <cols>
    <col min="1" max="1" width="19" style="2" bestFit="1" customWidth="1"/>
    <col min="2" max="2" width="9.7109375" style="126" customWidth="1"/>
    <col min="3" max="3" width="15.5703125" style="126" bestFit="1" customWidth="1"/>
    <col min="4" max="4" width="13.28515625" style="126" bestFit="1" customWidth="1"/>
    <col min="5" max="5" width="16.7109375" style="126" customWidth="1"/>
    <col min="6" max="6" width="9.7109375" style="126" customWidth="1"/>
    <col min="7" max="7" width="5.28515625" style="2" customWidth="1"/>
    <col min="8" max="8" width="19" style="499" bestFit="1" customWidth="1"/>
    <col min="9" max="14" width="8.42578125" style="126" customWidth="1"/>
    <col min="15" max="15" width="12.140625" style="126" bestFit="1" customWidth="1"/>
    <col min="16" max="16" width="14.140625" style="126" bestFit="1" customWidth="1"/>
    <col min="17" max="17" width="8.42578125" style="126" customWidth="1"/>
    <col min="18" max="18" width="6.140625" style="2" customWidth="1"/>
    <col min="19" max="19" width="18.140625" style="2" bestFit="1" customWidth="1"/>
    <col min="20" max="21" width="9.140625" style="2"/>
    <col min="22" max="22" width="11.28515625" style="2" bestFit="1" customWidth="1"/>
    <col min="23" max="16384" width="9.140625" style="2"/>
  </cols>
  <sheetData>
    <row r="1" spans="1:23" ht="15.75" thickBot="1" x14ac:dyDescent="0.3">
      <c r="A1" s="876" t="s">
        <v>391</v>
      </c>
      <c r="B1" s="876"/>
      <c r="C1" s="876"/>
      <c r="D1" s="876"/>
      <c r="E1" s="876"/>
      <c r="F1" s="876"/>
      <c r="H1" s="876" t="s">
        <v>469</v>
      </c>
      <c r="I1" s="876"/>
      <c r="J1" s="876"/>
      <c r="K1" s="876"/>
      <c r="L1" s="876"/>
      <c r="M1" s="876"/>
      <c r="N1" s="876"/>
      <c r="O1" s="876"/>
      <c r="P1" s="876"/>
      <c r="Q1" s="876"/>
      <c r="S1" s="876" t="s">
        <v>392</v>
      </c>
      <c r="T1" s="876"/>
      <c r="U1" s="876"/>
      <c r="V1" s="876"/>
    </row>
    <row r="2" spans="1:23" ht="15" customHeight="1" x14ac:dyDescent="0.25">
      <c r="A2" s="481"/>
      <c r="B2" s="391" t="s">
        <v>492</v>
      </c>
      <c r="C2" s="391" t="s">
        <v>313</v>
      </c>
      <c r="D2" s="391" t="s">
        <v>455</v>
      </c>
      <c r="E2" s="391" t="s">
        <v>381</v>
      </c>
      <c r="F2" s="392" t="s">
        <v>109</v>
      </c>
      <c r="H2" s="416"/>
      <c r="I2" s="391" t="s">
        <v>159</v>
      </c>
      <c r="J2" s="391" t="s">
        <v>160</v>
      </c>
      <c r="K2" s="391" t="s">
        <v>161</v>
      </c>
      <c r="L2" s="391" t="s">
        <v>162</v>
      </c>
      <c r="M2" s="391" t="s">
        <v>163</v>
      </c>
      <c r="N2" s="391" t="s">
        <v>195</v>
      </c>
      <c r="O2" s="391" t="s">
        <v>315</v>
      </c>
      <c r="P2" s="391" t="s">
        <v>314</v>
      </c>
      <c r="Q2" s="392" t="s">
        <v>316</v>
      </c>
      <c r="S2" s="604"/>
      <c r="T2" s="465" t="s">
        <v>3</v>
      </c>
      <c r="U2" s="464" t="s">
        <v>10</v>
      </c>
      <c r="V2" s="451" t="s">
        <v>11</v>
      </c>
    </row>
    <row r="3" spans="1:23" x14ac:dyDescent="0.25">
      <c r="A3" s="424" t="s">
        <v>21</v>
      </c>
      <c r="B3" s="123">
        <v>19</v>
      </c>
      <c r="C3" s="123">
        <v>856</v>
      </c>
      <c r="D3" s="123">
        <v>27</v>
      </c>
      <c r="E3" s="123">
        <v>115</v>
      </c>
      <c r="F3" s="419">
        <v>10</v>
      </c>
      <c r="G3" s="23"/>
      <c r="H3" s="424" t="s">
        <v>21</v>
      </c>
      <c r="I3" s="123">
        <v>126</v>
      </c>
      <c r="J3" s="123">
        <v>139</v>
      </c>
      <c r="K3" s="123">
        <v>238</v>
      </c>
      <c r="L3" s="123">
        <v>162</v>
      </c>
      <c r="M3" s="123">
        <v>55</v>
      </c>
      <c r="N3" s="123">
        <v>9</v>
      </c>
      <c r="O3" s="123">
        <v>14</v>
      </c>
      <c r="P3" s="123">
        <v>51</v>
      </c>
      <c r="Q3" s="419">
        <v>179</v>
      </c>
      <c r="S3" s="424" t="s">
        <v>177</v>
      </c>
      <c r="T3" s="122">
        <v>14072</v>
      </c>
      <c r="U3" s="122">
        <v>1478</v>
      </c>
      <c r="V3" s="278">
        <f>SUM(T3:U3)</f>
        <v>15550</v>
      </c>
    </row>
    <row r="4" spans="1:23" x14ac:dyDescent="0.25">
      <c r="A4" s="425" t="s">
        <v>287</v>
      </c>
      <c r="B4" s="129"/>
      <c r="C4" s="129">
        <v>388</v>
      </c>
      <c r="D4" s="129">
        <v>36</v>
      </c>
      <c r="E4" s="129">
        <v>83</v>
      </c>
      <c r="F4" s="420">
        <v>8</v>
      </c>
      <c r="G4" s="23"/>
      <c r="H4" s="425" t="s">
        <v>287</v>
      </c>
      <c r="I4" s="129">
        <v>5</v>
      </c>
      <c r="J4" s="129">
        <v>24</v>
      </c>
      <c r="K4" s="129">
        <v>118</v>
      </c>
      <c r="L4" s="129">
        <v>195</v>
      </c>
      <c r="M4" s="129">
        <v>58</v>
      </c>
      <c r="N4" s="129">
        <v>18</v>
      </c>
      <c r="O4" s="129"/>
      <c r="P4" s="129">
        <v>10</v>
      </c>
      <c r="Q4" s="420">
        <v>91</v>
      </c>
      <c r="S4" s="425" t="s">
        <v>178</v>
      </c>
      <c r="T4" s="27">
        <v>1502</v>
      </c>
      <c r="U4" s="27">
        <v>200</v>
      </c>
      <c r="V4" s="280">
        <f t="shared" ref="V4:V8" si="0">SUM(T4:U4)</f>
        <v>1702</v>
      </c>
    </row>
    <row r="5" spans="1:23" x14ac:dyDescent="0.25">
      <c r="A5" s="424" t="s">
        <v>306</v>
      </c>
      <c r="B5" s="123">
        <v>4</v>
      </c>
      <c r="C5" s="123">
        <v>1146</v>
      </c>
      <c r="D5" s="123">
        <v>70</v>
      </c>
      <c r="E5" s="123">
        <v>159</v>
      </c>
      <c r="F5" s="419">
        <v>21</v>
      </c>
      <c r="G5" s="23"/>
      <c r="H5" s="424" t="s">
        <v>306</v>
      </c>
      <c r="I5" s="123">
        <v>13</v>
      </c>
      <c r="J5" s="123">
        <v>111</v>
      </c>
      <c r="K5" s="123">
        <v>404</v>
      </c>
      <c r="L5" s="123">
        <v>405</v>
      </c>
      <c r="M5" s="123">
        <v>196</v>
      </c>
      <c r="N5" s="123">
        <v>47</v>
      </c>
      <c r="O5" s="123">
        <v>5</v>
      </c>
      <c r="P5" s="123">
        <v>34</v>
      </c>
      <c r="Q5" s="419">
        <v>152</v>
      </c>
      <c r="S5" s="424" t="s">
        <v>179</v>
      </c>
      <c r="T5" s="122">
        <v>2496</v>
      </c>
      <c r="U5" s="122">
        <v>213</v>
      </c>
      <c r="V5" s="278">
        <f t="shared" si="0"/>
        <v>2709</v>
      </c>
    </row>
    <row r="6" spans="1:23" x14ac:dyDescent="0.25">
      <c r="A6" s="425" t="s">
        <v>289</v>
      </c>
      <c r="B6" s="129">
        <v>18</v>
      </c>
      <c r="C6" s="129">
        <v>663</v>
      </c>
      <c r="D6" s="129">
        <v>31</v>
      </c>
      <c r="E6" s="129">
        <v>154</v>
      </c>
      <c r="F6" s="420">
        <v>8</v>
      </c>
      <c r="G6" s="23"/>
      <c r="H6" s="425" t="s">
        <v>289</v>
      </c>
      <c r="I6" s="129">
        <v>52</v>
      </c>
      <c r="J6" s="129">
        <v>103</v>
      </c>
      <c r="K6" s="129">
        <v>266</v>
      </c>
      <c r="L6" s="129">
        <v>268</v>
      </c>
      <c r="M6" s="129">
        <v>113</v>
      </c>
      <c r="N6" s="129">
        <v>17</v>
      </c>
      <c r="O6" s="129">
        <v>2</v>
      </c>
      <c r="P6" s="129">
        <v>32</v>
      </c>
      <c r="Q6" s="420">
        <v>65</v>
      </c>
      <c r="S6" s="425" t="s">
        <v>183</v>
      </c>
      <c r="T6" s="27">
        <v>177</v>
      </c>
      <c r="U6" s="27">
        <v>13</v>
      </c>
      <c r="V6" s="280">
        <f t="shared" si="0"/>
        <v>190</v>
      </c>
    </row>
    <row r="7" spans="1:23" ht="15.75" thickBot="1" x14ac:dyDescent="0.3">
      <c r="A7" s="424" t="s">
        <v>288</v>
      </c>
      <c r="B7" s="123">
        <v>2</v>
      </c>
      <c r="C7" s="123">
        <v>209</v>
      </c>
      <c r="D7" s="123">
        <v>29</v>
      </c>
      <c r="E7" s="123">
        <v>54</v>
      </c>
      <c r="F7" s="419">
        <v>7</v>
      </c>
      <c r="G7" s="23"/>
      <c r="H7" s="424" t="s">
        <v>288</v>
      </c>
      <c r="I7" s="123"/>
      <c r="J7" s="123">
        <v>31</v>
      </c>
      <c r="K7" s="123">
        <v>103</v>
      </c>
      <c r="L7" s="123">
        <v>102</v>
      </c>
      <c r="M7" s="123">
        <v>44</v>
      </c>
      <c r="N7" s="123">
        <v>10</v>
      </c>
      <c r="O7" s="123"/>
      <c r="P7" s="123">
        <v>3</v>
      </c>
      <c r="Q7" s="419"/>
      <c r="S7" s="584" t="s">
        <v>109</v>
      </c>
      <c r="T7" s="580">
        <v>230</v>
      </c>
      <c r="U7" s="580">
        <v>19</v>
      </c>
      <c r="V7" s="585">
        <f t="shared" si="0"/>
        <v>249</v>
      </c>
    </row>
    <row r="8" spans="1:23" ht="16.5" thickTop="1" thickBot="1" x14ac:dyDescent="0.3">
      <c r="A8" s="425" t="s">
        <v>23</v>
      </c>
      <c r="B8" s="129">
        <v>6</v>
      </c>
      <c r="C8" s="129">
        <v>224</v>
      </c>
      <c r="D8" s="129">
        <v>15</v>
      </c>
      <c r="E8" s="129">
        <v>39</v>
      </c>
      <c r="F8" s="420">
        <v>2</v>
      </c>
      <c r="G8" s="23"/>
      <c r="H8" s="425" t="s">
        <v>23</v>
      </c>
      <c r="I8" s="129">
        <v>37</v>
      </c>
      <c r="J8" s="129">
        <v>43</v>
      </c>
      <c r="K8" s="129">
        <v>78</v>
      </c>
      <c r="L8" s="129">
        <v>70</v>
      </c>
      <c r="M8" s="129">
        <v>26</v>
      </c>
      <c r="N8" s="129">
        <v>2</v>
      </c>
      <c r="O8" s="129"/>
      <c r="P8" s="129">
        <v>15</v>
      </c>
      <c r="Q8" s="420">
        <v>21</v>
      </c>
      <c r="S8" s="519" t="s">
        <v>11</v>
      </c>
      <c r="T8" s="272">
        <f>SUM(T3:T7)</f>
        <v>18477</v>
      </c>
      <c r="U8" s="272">
        <f>SUM(U3:U7)</f>
        <v>1923</v>
      </c>
      <c r="V8" s="283">
        <f t="shared" si="0"/>
        <v>20400</v>
      </c>
    </row>
    <row r="9" spans="1:23" x14ac:dyDescent="0.25">
      <c r="A9" s="424" t="s">
        <v>295</v>
      </c>
      <c r="B9" s="123"/>
      <c r="C9" s="123">
        <v>386</v>
      </c>
      <c r="D9" s="123">
        <v>92</v>
      </c>
      <c r="E9" s="123">
        <v>47</v>
      </c>
      <c r="F9" s="419">
        <v>2</v>
      </c>
      <c r="G9" s="23"/>
      <c r="H9" s="424" t="s">
        <v>295</v>
      </c>
      <c r="I9" s="123"/>
      <c r="J9" s="123">
        <v>4</v>
      </c>
      <c r="K9" s="123">
        <v>54</v>
      </c>
      <c r="L9" s="123">
        <v>183</v>
      </c>
      <c r="M9" s="123">
        <v>115</v>
      </c>
      <c r="N9" s="123">
        <v>41</v>
      </c>
      <c r="O9" s="123"/>
      <c r="P9" s="123">
        <v>5</v>
      </c>
      <c r="Q9" s="419">
        <v>1</v>
      </c>
      <c r="S9" s="26"/>
    </row>
    <row r="10" spans="1:23" ht="15.75" thickBot="1" x14ac:dyDescent="0.3">
      <c r="A10" s="425" t="s">
        <v>307</v>
      </c>
      <c r="B10" s="129">
        <v>23</v>
      </c>
      <c r="C10" s="129">
        <v>458</v>
      </c>
      <c r="D10" s="129">
        <v>16</v>
      </c>
      <c r="E10" s="129">
        <v>124</v>
      </c>
      <c r="F10" s="420">
        <v>8</v>
      </c>
      <c r="G10" s="23"/>
      <c r="H10" s="425" t="s">
        <v>307</v>
      </c>
      <c r="I10" s="129">
        <v>79</v>
      </c>
      <c r="J10" s="129">
        <v>91</v>
      </c>
      <c r="K10" s="129">
        <v>199</v>
      </c>
      <c r="L10" s="129">
        <v>177</v>
      </c>
      <c r="M10" s="129">
        <v>47</v>
      </c>
      <c r="N10" s="129">
        <v>5</v>
      </c>
      <c r="O10" s="129">
        <v>6</v>
      </c>
      <c r="P10" s="129">
        <v>26</v>
      </c>
      <c r="Q10" s="420">
        <v>41</v>
      </c>
      <c r="S10" s="876" t="s">
        <v>470</v>
      </c>
      <c r="T10" s="876"/>
      <c r="U10" s="876"/>
      <c r="V10" s="876"/>
    </row>
    <row r="11" spans="1:23" x14ac:dyDescent="0.25">
      <c r="A11" s="424" t="s">
        <v>308</v>
      </c>
      <c r="B11" s="123">
        <v>14</v>
      </c>
      <c r="C11" s="123">
        <v>704</v>
      </c>
      <c r="D11" s="123">
        <v>59</v>
      </c>
      <c r="E11" s="123">
        <v>112</v>
      </c>
      <c r="F11" s="419">
        <v>13</v>
      </c>
      <c r="G11" s="23"/>
      <c r="H11" s="424" t="s">
        <v>308</v>
      </c>
      <c r="I11" s="123">
        <v>57</v>
      </c>
      <c r="J11" s="123">
        <v>92</v>
      </c>
      <c r="K11" s="123">
        <v>219</v>
      </c>
      <c r="L11" s="123">
        <v>218</v>
      </c>
      <c r="M11" s="123">
        <v>103</v>
      </c>
      <c r="N11" s="123">
        <v>21</v>
      </c>
      <c r="O11" s="123">
        <v>9</v>
      </c>
      <c r="P11" s="123">
        <v>42</v>
      </c>
      <c r="Q11" s="419">
        <v>131</v>
      </c>
      <c r="S11" s="416"/>
      <c r="T11" s="465" t="s">
        <v>3</v>
      </c>
      <c r="U11" s="464" t="s">
        <v>10</v>
      </c>
      <c r="V11" s="451" t="s">
        <v>11</v>
      </c>
    </row>
    <row r="12" spans="1:23" x14ac:dyDescent="0.25">
      <c r="A12" s="425" t="s">
        <v>24</v>
      </c>
      <c r="B12" s="129"/>
      <c r="C12" s="129">
        <v>87</v>
      </c>
      <c r="D12" s="129">
        <v>21</v>
      </c>
      <c r="E12" s="129">
        <v>20</v>
      </c>
      <c r="F12" s="420"/>
      <c r="G12" s="23"/>
      <c r="H12" s="425" t="s">
        <v>24</v>
      </c>
      <c r="I12" s="129"/>
      <c r="J12" s="129">
        <v>6</v>
      </c>
      <c r="K12" s="129">
        <v>41</v>
      </c>
      <c r="L12" s="129">
        <v>45</v>
      </c>
      <c r="M12" s="129">
        <v>28</v>
      </c>
      <c r="N12" s="129">
        <v>20</v>
      </c>
      <c r="O12" s="129"/>
      <c r="P12" s="129">
        <v>2</v>
      </c>
      <c r="Q12" s="420"/>
      <c r="S12" s="424" t="s">
        <v>159</v>
      </c>
      <c r="T12" s="122">
        <v>829</v>
      </c>
      <c r="U12" s="122">
        <v>44</v>
      </c>
      <c r="V12" s="278">
        <f>SUM(T12:U12)</f>
        <v>873</v>
      </c>
    </row>
    <row r="13" spans="1:23" x14ac:dyDescent="0.25">
      <c r="A13" s="424" t="s">
        <v>297</v>
      </c>
      <c r="B13" s="123">
        <v>3</v>
      </c>
      <c r="C13" s="123">
        <v>1196</v>
      </c>
      <c r="D13" s="123">
        <v>43</v>
      </c>
      <c r="E13" s="123">
        <v>170</v>
      </c>
      <c r="F13" s="419">
        <v>25</v>
      </c>
      <c r="G13" s="23"/>
      <c r="H13" s="424" t="s">
        <v>297</v>
      </c>
      <c r="I13" s="123">
        <v>4</v>
      </c>
      <c r="J13" s="123">
        <v>49</v>
      </c>
      <c r="K13" s="123">
        <v>374</v>
      </c>
      <c r="L13" s="123">
        <v>646</v>
      </c>
      <c r="M13" s="123">
        <v>309</v>
      </c>
      <c r="N13" s="123">
        <v>83</v>
      </c>
      <c r="O13" s="123">
        <v>1</v>
      </c>
      <c r="P13" s="123">
        <v>19</v>
      </c>
      <c r="Q13" s="419">
        <v>5</v>
      </c>
      <c r="S13" s="425" t="s">
        <v>160</v>
      </c>
      <c r="T13" s="27">
        <v>1575</v>
      </c>
      <c r="U13" s="27">
        <v>149</v>
      </c>
      <c r="V13" s="280">
        <f t="shared" ref="V13:V20" si="1">SUM(T13:U13)</f>
        <v>1724</v>
      </c>
      <c r="W13" s="70"/>
    </row>
    <row r="14" spans="1:23" x14ac:dyDescent="0.25">
      <c r="A14" s="425" t="s">
        <v>296</v>
      </c>
      <c r="B14" s="129">
        <v>7</v>
      </c>
      <c r="C14" s="129">
        <v>1225</v>
      </c>
      <c r="D14" s="129">
        <v>83</v>
      </c>
      <c r="E14" s="129">
        <v>185</v>
      </c>
      <c r="F14" s="420">
        <v>13</v>
      </c>
      <c r="G14" s="23"/>
      <c r="H14" s="425" t="s">
        <v>296</v>
      </c>
      <c r="I14" s="129">
        <v>10</v>
      </c>
      <c r="J14" s="129">
        <v>121</v>
      </c>
      <c r="K14" s="129">
        <v>443</v>
      </c>
      <c r="L14" s="129">
        <v>419</v>
      </c>
      <c r="M14" s="129">
        <v>234</v>
      </c>
      <c r="N14" s="129">
        <v>57</v>
      </c>
      <c r="O14" s="129">
        <v>1</v>
      </c>
      <c r="P14" s="129">
        <v>36</v>
      </c>
      <c r="Q14" s="420">
        <v>165</v>
      </c>
      <c r="S14" s="424" t="s">
        <v>161</v>
      </c>
      <c r="T14" s="122">
        <v>4804</v>
      </c>
      <c r="U14" s="122">
        <v>465</v>
      </c>
      <c r="V14" s="278">
        <f t="shared" si="1"/>
        <v>5269</v>
      </c>
      <c r="W14" s="3"/>
    </row>
    <row r="15" spans="1:23" x14ac:dyDescent="0.25">
      <c r="A15" s="424" t="s">
        <v>28</v>
      </c>
      <c r="B15" s="123"/>
      <c r="C15" s="123">
        <v>377</v>
      </c>
      <c r="D15" s="123">
        <v>18</v>
      </c>
      <c r="E15" s="123">
        <v>45</v>
      </c>
      <c r="F15" s="419">
        <v>3</v>
      </c>
      <c r="G15" s="599"/>
      <c r="H15" s="424" t="s">
        <v>28</v>
      </c>
      <c r="I15" s="123"/>
      <c r="J15" s="123">
        <v>13</v>
      </c>
      <c r="K15" s="123">
        <v>152</v>
      </c>
      <c r="L15" s="123">
        <v>182</v>
      </c>
      <c r="M15" s="123">
        <v>52</v>
      </c>
      <c r="N15" s="123">
        <v>23</v>
      </c>
      <c r="O15" s="123"/>
      <c r="P15" s="123">
        <v>7</v>
      </c>
      <c r="Q15" s="419"/>
      <c r="S15" s="425" t="s">
        <v>162</v>
      </c>
      <c r="T15" s="27">
        <v>5585</v>
      </c>
      <c r="U15" s="27">
        <v>785</v>
      </c>
      <c r="V15" s="280">
        <f t="shared" si="1"/>
        <v>6370</v>
      </c>
      <c r="W15" s="3"/>
    </row>
    <row r="16" spans="1:23" x14ac:dyDescent="0.25">
      <c r="A16" s="425" t="s">
        <v>290</v>
      </c>
      <c r="B16" s="129">
        <v>5</v>
      </c>
      <c r="C16" s="129">
        <v>355</v>
      </c>
      <c r="D16" s="129">
        <v>146</v>
      </c>
      <c r="E16" s="129">
        <v>54</v>
      </c>
      <c r="F16" s="420">
        <v>2</v>
      </c>
      <c r="G16" s="23"/>
      <c r="H16" s="425" t="s">
        <v>290</v>
      </c>
      <c r="I16" s="129">
        <v>15</v>
      </c>
      <c r="J16" s="129">
        <v>21</v>
      </c>
      <c r="K16" s="129">
        <v>120</v>
      </c>
      <c r="L16" s="129">
        <v>199</v>
      </c>
      <c r="M16" s="129">
        <v>99</v>
      </c>
      <c r="N16" s="129">
        <v>55</v>
      </c>
      <c r="O16" s="129">
        <v>6</v>
      </c>
      <c r="P16" s="129">
        <v>11</v>
      </c>
      <c r="Q16" s="420">
        <v>26</v>
      </c>
      <c r="S16" s="424" t="s">
        <v>163</v>
      </c>
      <c r="T16" s="122">
        <v>2499</v>
      </c>
      <c r="U16" s="122">
        <v>279</v>
      </c>
      <c r="V16" s="278">
        <f t="shared" si="1"/>
        <v>2778</v>
      </c>
      <c r="W16" s="3"/>
    </row>
    <row r="17" spans="1:23" x14ac:dyDescent="0.25">
      <c r="A17" s="424" t="s">
        <v>291</v>
      </c>
      <c r="B17" s="123">
        <v>12</v>
      </c>
      <c r="C17" s="123">
        <v>737</v>
      </c>
      <c r="D17" s="123">
        <v>99</v>
      </c>
      <c r="E17" s="123">
        <v>128</v>
      </c>
      <c r="F17" s="419">
        <v>6</v>
      </c>
      <c r="G17" s="23"/>
      <c r="H17" s="424" t="s">
        <v>291</v>
      </c>
      <c r="I17" s="123">
        <v>35</v>
      </c>
      <c r="J17" s="123">
        <v>106</v>
      </c>
      <c r="K17" s="123">
        <v>237</v>
      </c>
      <c r="L17" s="123">
        <v>366</v>
      </c>
      <c r="M17" s="123">
        <v>129</v>
      </c>
      <c r="N17" s="123">
        <v>45</v>
      </c>
      <c r="O17" s="123"/>
      <c r="P17" s="123">
        <v>10</v>
      </c>
      <c r="Q17" s="419">
        <v>16</v>
      </c>
      <c r="S17" s="425" t="s">
        <v>195</v>
      </c>
      <c r="T17" s="27">
        <v>701</v>
      </c>
      <c r="U17" s="27">
        <v>86</v>
      </c>
      <c r="V17" s="280">
        <f t="shared" si="1"/>
        <v>787</v>
      </c>
      <c r="W17" s="3"/>
    </row>
    <row r="18" spans="1:23" x14ac:dyDescent="0.25">
      <c r="A18" s="425" t="s">
        <v>292</v>
      </c>
      <c r="B18" s="129">
        <v>1</v>
      </c>
      <c r="C18" s="129">
        <v>353</v>
      </c>
      <c r="D18" s="129">
        <v>63</v>
      </c>
      <c r="E18" s="129">
        <v>100</v>
      </c>
      <c r="F18" s="420">
        <v>4</v>
      </c>
      <c r="G18" s="23"/>
      <c r="H18" s="425" t="s">
        <v>292</v>
      </c>
      <c r="I18" s="129">
        <v>8</v>
      </c>
      <c r="J18" s="129">
        <v>34</v>
      </c>
      <c r="K18" s="129">
        <v>146</v>
      </c>
      <c r="L18" s="129">
        <v>215</v>
      </c>
      <c r="M18" s="129">
        <v>80</v>
      </c>
      <c r="N18" s="129">
        <v>24</v>
      </c>
      <c r="O18" s="129">
        <v>1</v>
      </c>
      <c r="P18" s="129">
        <v>9</v>
      </c>
      <c r="Q18" s="420"/>
      <c r="S18" s="424" t="s">
        <v>315</v>
      </c>
      <c r="T18" s="122">
        <v>95</v>
      </c>
      <c r="U18" s="122"/>
      <c r="V18" s="278">
        <f t="shared" si="1"/>
        <v>95</v>
      </c>
      <c r="W18" s="3"/>
    </row>
    <row r="19" spans="1:23" x14ac:dyDescent="0.25">
      <c r="A19" s="424" t="s">
        <v>30</v>
      </c>
      <c r="B19" s="123">
        <v>17</v>
      </c>
      <c r="C19" s="123">
        <v>1356</v>
      </c>
      <c r="D19" s="123">
        <v>61</v>
      </c>
      <c r="E19" s="123">
        <v>191</v>
      </c>
      <c r="F19" s="419">
        <v>25</v>
      </c>
      <c r="G19" s="23"/>
      <c r="H19" s="424" t="s">
        <v>30</v>
      </c>
      <c r="I19" s="123">
        <v>76</v>
      </c>
      <c r="J19" s="123">
        <v>117</v>
      </c>
      <c r="K19" s="123">
        <v>344</v>
      </c>
      <c r="L19" s="123">
        <v>367</v>
      </c>
      <c r="M19" s="123">
        <v>160</v>
      </c>
      <c r="N19" s="123">
        <v>23</v>
      </c>
      <c r="O19" s="123">
        <v>11</v>
      </c>
      <c r="P19" s="123">
        <v>42</v>
      </c>
      <c r="Q19" s="419">
        <v>494</v>
      </c>
      <c r="S19" s="425" t="s">
        <v>314</v>
      </c>
      <c r="T19" s="27">
        <v>518</v>
      </c>
      <c r="U19" s="27">
        <v>15</v>
      </c>
      <c r="V19" s="280">
        <f t="shared" si="1"/>
        <v>533</v>
      </c>
      <c r="W19" s="3"/>
    </row>
    <row r="20" spans="1:23" ht="15.75" thickBot="1" x14ac:dyDescent="0.3">
      <c r="A20" s="425" t="s">
        <v>298</v>
      </c>
      <c r="B20" s="129"/>
      <c r="C20" s="129">
        <v>310</v>
      </c>
      <c r="D20" s="129">
        <v>2</v>
      </c>
      <c r="E20" s="129">
        <v>46</v>
      </c>
      <c r="F20" s="420">
        <v>13</v>
      </c>
      <c r="G20" s="23"/>
      <c r="H20" s="425" t="s">
        <v>298</v>
      </c>
      <c r="I20" s="129">
        <v>16</v>
      </c>
      <c r="J20" s="129">
        <v>40</v>
      </c>
      <c r="K20" s="129">
        <v>141</v>
      </c>
      <c r="L20" s="129">
        <v>169</v>
      </c>
      <c r="M20" s="129">
        <v>27</v>
      </c>
      <c r="N20" s="129">
        <v>6</v>
      </c>
      <c r="O20" s="129"/>
      <c r="P20" s="129">
        <v>5</v>
      </c>
      <c r="Q20" s="420">
        <v>4</v>
      </c>
      <c r="S20" s="584" t="s">
        <v>316</v>
      </c>
      <c r="T20" s="580">
        <v>1606</v>
      </c>
      <c r="U20" s="580">
        <v>17</v>
      </c>
      <c r="V20" s="585">
        <f t="shared" si="1"/>
        <v>1623</v>
      </c>
      <c r="W20" s="3"/>
    </row>
    <row r="21" spans="1:23" ht="16.5" thickTop="1" thickBot="1" x14ac:dyDescent="0.3">
      <c r="A21" s="424" t="s">
        <v>299</v>
      </c>
      <c r="B21" s="123"/>
      <c r="C21" s="123">
        <v>91</v>
      </c>
      <c r="D21" s="123">
        <v>39</v>
      </c>
      <c r="E21" s="123">
        <v>15</v>
      </c>
      <c r="F21" s="419">
        <v>1</v>
      </c>
      <c r="G21" s="23"/>
      <c r="H21" s="424" t="s">
        <v>299</v>
      </c>
      <c r="I21" s="123">
        <v>2</v>
      </c>
      <c r="J21" s="123">
        <v>1</v>
      </c>
      <c r="K21" s="123">
        <v>38</v>
      </c>
      <c r="L21" s="123">
        <v>95</v>
      </c>
      <c r="M21" s="123">
        <v>40</v>
      </c>
      <c r="N21" s="123">
        <v>23</v>
      </c>
      <c r="O21" s="123"/>
      <c r="P21" s="123"/>
      <c r="Q21" s="419"/>
      <c r="S21" s="399" t="s">
        <v>11</v>
      </c>
      <c r="T21" s="272">
        <v>18212</v>
      </c>
      <c r="U21" s="272">
        <f>SUM(U12:U20)</f>
        <v>1840</v>
      </c>
      <c r="V21" s="283">
        <v>20052</v>
      </c>
      <c r="W21" s="3"/>
    </row>
    <row r="22" spans="1:23" x14ac:dyDescent="0.25">
      <c r="A22" s="425" t="s">
        <v>309</v>
      </c>
      <c r="B22" s="129">
        <v>4</v>
      </c>
      <c r="C22" s="129">
        <v>580</v>
      </c>
      <c r="D22" s="129">
        <v>43</v>
      </c>
      <c r="E22" s="129">
        <v>89</v>
      </c>
      <c r="F22" s="420">
        <v>10</v>
      </c>
      <c r="G22" s="23"/>
      <c r="H22" s="425" t="s">
        <v>309</v>
      </c>
      <c r="I22" s="129">
        <v>3</v>
      </c>
      <c r="J22" s="129">
        <v>50</v>
      </c>
      <c r="K22" s="129">
        <v>151</v>
      </c>
      <c r="L22" s="129">
        <v>138</v>
      </c>
      <c r="M22" s="129">
        <v>40</v>
      </c>
      <c r="N22" s="129">
        <v>18</v>
      </c>
      <c r="O22" s="129">
        <v>2</v>
      </c>
      <c r="P22" s="129">
        <v>14</v>
      </c>
      <c r="Q22" s="420">
        <v>52</v>
      </c>
      <c r="S22" s="66"/>
      <c r="T22" s="66"/>
      <c r="U22" s="66"/>
      <c r="V22" s="66"/>
      <c r="W22" s="3"/>
    </row>
    <row r="23" spans="1:23" ht="15.75" thickBot="1" x14ac:dyDescent="0.3">
      <c r="A23" s="424" t="s">
        <v>31</v>
      </c>
      <c r="B23" s="123">
        <v>1</v>
      </c>
      <c r="C23" s="123">
        <v>457</v>
      </c>
      <c r="D23" s="123">
        <v>40</v>
      </c>
      <c r="E23" s="123">
        <v>50</v>
      </c>
      <c r="F23" s="419">
        <v>7</v>
      </c>
      <c r="G23" s="23"/>
      <c r="H23" s="424" t="s">
        <v>31</v>
      </c>
      <c r="I23" s="123">
        <v>8</v>
      </c>
      <c r="J23" s="123">
        <v>35</v>
      </c>
      <c r="K23" s="123">
        <v>162</v>
      </c>
      <c r="L23" s="123">
        <v>227</v>
      </c>
      <c r="M23" s="123">
        <v>72</v>
      </c>
      <c r="N23" s="123">
        <v>24</v>
      </c>
      <c r="O23" s="123">
        <v>1</v>
      </c>
      <c r="P23" s="123">
        <v>9</v>
      </c>
      <c r="Q23" s="419">
        <v>9</v>
      </c>
      <c r="S23" s="908" t="s">
        <v>388</v>
      </c>
      <c r="T23" s="908"/>
      <c r="U23" s="908"/>
      <c r="V23" s="908"/>
      <c r="W23" s="3"/>
    </row>
    <row r="24" spans="1:23" x14ac:dyDescent="0.25">
      <c r="A24" s="425" t="s">
        <v>32</v>
      </c>
      <c r="B24" s="129">
        <v>18</v>
      </c>
      <c r="C24" s="129">
        <v>685</v>
      </c>
      <c r="D24" s="129">
        <v>37</v>
      </c>
      <c r="E24" s="129">
        <v>170</v>
      </c>
      <c r="F24" s="420">
        <v>14</v>
      </c>
      <c r="G24" s="23"/>
      <c r="H24" s="425" t="s">
        <v>32</v>
      </c>
      <c r="I24" s="129">
        <v>134</v>
      </c>
      <c r="J24" s="129">
        <v>93</v>
      </c>
      <c r="K24" s="129">
        <v>218</v>
      </c>
      <c r="L24" s="129">
        <v>249</v>
      </c>
      <c r="M24" s="129">
        <v>102</v>
      </c>
      <c r="N24" s="129">
        <v>12</v>
      </c>
      <c r="O24" s="129">
        <v>15</v>
      </c>
      <c r="P24" s="129">
        <v>53</v>
      </c>
      <c r="Q24" s="420">
        <v>45</v>
      </c>
      <c r="S24" s="416"/>
      <c r="T24" s="465" t="s">
        <v>3</v>
      </c>
      <c r="U24" s="464" t="s">
        <v>10</v>
      </c>
      <c r="V24" s="451" t="s">
        <v>11</v>
      </c>
      <c r="W24" s="3"/>
    </row>
    <row r="25" spans="1:23" x14ac:dyDescent="0.25">
      <c r="A25" s="424" t="s">
        <v>300</v>
      </c>
      <c r="B25" s="123"/>
      <c r="C25" s="123"/>
      <c r="D25" s="123">
        <v>375</v>
      </c>
      <c r="E25" s="123">
        <v>4</v>
      </c>
      <c r="F25" s="419"/>
      <c r="G25" s="23"/>
      <c r="H25" s="424" t="s">
        <v>300</v>
      </c>
      <c r="I25" s="123"/>
      <c r="J25" s="123"/>
      <c r="K25" s="123">
        <v>7</v>
      </c>
      <c r="L25" s="123">
        <v>164</v>
      </c>
      <c r="M25" s="123">
        <v>157</v>
      </c>
      <c r="N25" s="123">
        <v>83</v>
      </c>
      <c r="O25" s="123"/>
      <c r="P25" s="123">
        <v>2</v>
      </c>
      <c r="Q25" s="419"/>
      <c r="S25" s="424" t="s">
        <v>382</v>
      </c>
      <c r="T25" s="122">
        <v>328</v>
      </c>
      <c r="U25" s="122">
        <v>9</v>
      </c>
      <c r="V25" s="278">
        <v>337</v>
      </c>
    </row>
    <row r="26" spans="1:23" x14ac:dyDescent="0.25">
      <c r="A26" s="425" t="s">
        <v>33</v>
      </c>
      <c r="B26" s="129"/>
      <c r="C26" s="129">
        <v>146</v>
      </c>
      <c r="D26" s="129">
        <v>13</v>
      </c>
      <c r="E26" s="129">
        <v>23</v>
      </c>
      <c r="F26" s="420">
        <v>1</v>
      </c>
      <c r="G26" s="23"/>
      <c r="H26" s="425" t="s">
        <v>33</v>
      </c>
      <c r="I26" s="129"/>
      <c r="J26" s="129">
        <v>4</v>
      </c>
      <c r="K26" s="129">
        <v>52</v>
      </c>
      <c r="L26" s="129">
        <v>92</v>
      </c>
      <c r="M26" s="129">
        <v>30</v>
      </c>
      <c r="N26" s="129">
        <v>9</v>
      </c>
      <c r="O26" s="129"/>
      <c r="P26" s="129">
        <v>1</v>
      </c>
      <c r="Q26" s="420"/>
      <c r="S26" s="425" t="s">
        <v>384</v>
      </c>
      <c r="T26" s="27">
        <v>599</v>
      </c>
      <c r="U26" s="27">
        <v>37</v>
      </c>
      <c r="V26" s="280">
        <v>636</v>
      </c>
    </row>
    <row r="27" spans="1:23" x14ac:dyDescent="0.25">
      <c r="A27" s="424" t="s">
        <v>34</v>
      </c>
      <c r="B27" s="123">
        <v>5</v>
      </c>
      <c r="C27" s="123">
        <v>153</v>
      </c>
      <c r="D27" s="123">
        <v>21</v>
      </c>
      <c r="E27" s="123">
        <v>31</v>
      </c>
      <c r="F27" s="419">
        <v>3</v>
      </c>
      <c r="G27" s="23"/>
      <c r="H27" s="424" t="s">
        <v>34</v>
      </c>
      <c r="I27" s="123">
        <v>15</v>
      </c>
      <c r="J27" s="123">
        <v>26</v>
      </c>
      <c r="K27" s="123">
        <v>59</v>
      </c>
      <c r="L27" s="123">
        <v>67</v>
      </c>
      <c r="M27" s="123">
        <v>30</v>
      </c>
      <c r="N27" s="123">
        <v>2</v>
      </c>
      <c r="O27" s="123">
        <v>2</v>
      </c>
      <c r="P27" s="123">
        <v>3</v>
      </c>
      <c r="Q27" s="419">
        <v>18</v>
      </c>
      <c r="S27" s="424" t="s">
        <v>383</v>
      </c>
      <c r="T27" s="122">
        <v>1687</v>
      </c>
      <c r="U27" s="122">
        <v>17</v>
      </c>
      <c r="V27" s="278">
        <v>1704</v>
      </c>
    </row>
    <row r="28" spans="1:23" ht="15.75" thickBot="1" x14ac:dyDescent="0.3">
      <c r="A28" s="425" t="s">
        <v>293</v>
      </c>
      <c r="B28" s="129"/>
      <c r="C28" s="129">
        <v>187</v>
      </c>
      <c r="D28" s="129">
        <v>11</v>
      </c>
      <c r="E28" s="129">
        <v>32</v>
      </c>
      <c r="F28" s="420">
        <v>4</v>
      </c>
      <c r="G28" s="23"/>
      <c r="H28" s="425" t="s">
        <v>293</v>
      </c>
      <c r="I28" s="129"/>
      <c r="J28" s="129">
        <v>13</v>
      </c>
      <c r="K28" s="129">
        <v>85</v>
      </c>
      <c r="L28" s="129">
        <v>100</v>
      </c>
      <c r="M28" s="129">
        <v>36</v>
      </c>
      <c r="N28" s="129">
        <v>9</v>
      </c>
      <c r="O28" s="129"/>
      <c r="P28" s="129">
        <v>1</v>
      </c>
      <c r="Q28" s="420"/>
      <c r="S28" s="459" t="s">
        <v>385</v>
      </c>
      <c r="T28" s="460">
        <v>3</v>
      </c>
      <c r="U28" s="460"/>
      <c r="V28" s="461">
        <v>3</v>
      </c>
    </row>
    <row r="29" spans="1:23" ht="16.5" thickTop="1" thickBot="1" x14ac:dyDescent="0.3">
      <c r="A29" s="424" t="s">
        <v>35</v>
      </c>
      <c r="B29" s="123">
        <v>30</v>
      </c>
      <c r="C29" s="123">
        <v>1855</v>
      </c>
      <c r="D29" s="123">
        <v>163</v>
      </c>
      <c r="E29" s="123">
        <v>389</v>
      </c>
      <c r="F29" s="419">
        <v>30</v>
      </c>
      <c r="G29" s="23"/>
      <c r="H29" s="424" t="s">
        <v>35</v>
      </c>
      <c r="I29" s="123">
        <v>177</v>
      </c>
      <c r="J29" s="123">
        <v>321</v>
      </c>
      <c r="K29" s="123">
        <v>660</v>
      </c>
      <c r="L29" s="123">
        <v>692</v>
      </c>
      <c r="M29" s="123">
        <v>300</v>
      </c>
      <c r="N29" s="123">
        <v>81</v>
      </c>
      <c r="O29" s="123">
        <v>19</v>
      </c>
      <c r="P29" s="123">
        <v>100</v>
      </c>
      <c r="Q29" s="419">
        <v>108</v>
      </c>
      <c r="S29" s="399" t="s">
        <v>11</v>
      </c>
      <c r="T29" s="272">
        <v>2617</v>
      </c>
      <c r="U29" s="272">
        <v>63</v>
      </c>
      <c r="V29" s="283">
        <v>2680</v>
      </c>
    </row>
    <row r="30" spans="1:23" ht="15.75" thickBot="1" x14ac:dyDescent="0.3">
      <c r="A30" s="459" t="s">
        <v>36</v>
      </c>
      <c r="B30" s="591">
        <v>1</v>
      </c>
      <c r="C30" s="591">
        <v>366</v>
      </c>
      <c r="D30" s="591">
        <v>49</v>
      </c>
      <c r="E30" s="591">
        <v>80</v>
      </c>
      <c r="F30" s="595">
        <v>9</v>
      </c>
      <c r="G30" s="23"/>
      <c r="H30" s="459" t="s">
        <v>36</v>
      </c>
      <c r="I30" s="591">
        <v>1</v>
      </c>
      <c r="J30" s="591">
        <v>36</v>
      </c>
      <c r="K30" s="591">
        <v>160</v>
      </c>
      <c r="L30" s="591">
        <v>158</v>
      </c>
      <c r="M30" s="591">
        <v>96</v>
      </c>
      <c r="N30" s="591">
        <v>20</v>
      </c>
      <c r="O30" s="591"/>
      <c r="P30" s="591">
        <v>20</v>
      </c>
      <c r="Q30" s="595"/>
    </row>
    <row r="31" spans="1:23" ht="16.5" thickTop="1" thickBot="1" x14ac:dyDescent="0.3">
      <c r="A31" s="399" t="s">
        <v>11</v>
      </c>
      <c r="B31" s="400">
        <v>190</v>
      </c>
      <c r="C31" s="400">
        <v>15550</v>
      </c>
      <c r="D31" s="400">
        <v>1702</v>
      </c>
      <c r="E31" s="400">
        <v>2709</v>
      </c>
      <c r="F31" s="401">
        <v>249</v>
      </c>
      <c r="G31" s="23"/>
      <c r="H31" s="603" t="s">
        <v>11</v>
      </c>
      <c r="I31" s="400">
        <v>873</v>
      </c>
      <c r="J31" s="400">
        <v>1724</v>
      </c>
      <c r="K31" s="400">
        <v>5269</v>
      </c>
      <c r="L31" s="400">
        <v>6370</v>
      </c>
      <c r="M31" s="400">
        <v>2778</v>
      </c>
      <c r="N31" s="400">
        <v>787</v>
      </c>
      <c r="O31" s="400">
        <v>95</v>
      </c>
      <c r="P31" s="400">
        <v>562</v>
      </c>
      <c r="Q31" s="401">
        <v>1623</v>
      </c>
    </row>
    <row r="32" spans="1:23" x14ac:dyDescent="0.25">
      <c r="H32" s="889" t="s">
        <v>471</v>
      </c>
      <c r="I32" s="889"/>
      <c r="J32" s="889"/>
      <c r="K32" s="889"/>
      <c r="L32" s="889"/>
      <c r="M32" s="889"/>
      <c r="N32" s="889"/>
      <c r="O32" s="889"/>
      <c r="P32" s="889"/>
      <c r="Q32" s="889"/>
      <c r="R32" s="889"/>
    </row>
    <row r="33" spans="6:17" x14ac:dyDescent="0.25">
      <c r="F33" s="600"/>
    </row>
    <row r="34" spans="6:17" ht="15" customHeight="1" x14ac:dyDescent="0.25">
      <c r="J34" s="601"/>
      <c r="K34" s="601"/>
      <c r="L34" s="601"/>
      <c r="M34" s="601"/>
      <c r="N34" s="601"/>
      <c r="O34" s="601"/>
      <c r="P34" s="601"/>
      <c r="Q34" s="601"/>
    </row>
    <row r="35" spans="6:17" x14ac:dyDescent="0.25">
      <c r="I35" s="601"/>
      <c r="J35" s="601"/>
      <c r="K35" s="601"/>
      <c r="L35" s="601"/>
      <c r="M35" s="601"/>
      <c r="N35" s="601"/>
      <c r="O35" s="601"/>
      <c r="P35" s="601"/>
      <c r="Q35" s="601"/>
    </row>
  </sheetData>
  <mergeCells count="6">
    <mergeCell ref="H32:R32"/>
    <mergeCell ref="A1:F1"/>
    <mergeCell ref="S1:V1"/>
    <mergeCell ref="S10:V10"/>
    <mergeCell ref="H1:Q1"/>
    <mergeCell ref="S23:V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BL107"/>
  <sheetViews>
    <sheetView workbookViewId="0">
      <selection activeCell="D32" sqref="D32"/>
    </sheetView>
  </sheetViews>
  <sheetFormatPr defaultRowHeight="15" x14ac:dyDescent="0.25"/>
  <cols>
    <col min="1" max="1" width="31.7109375" style="23" bestFit="1" customWidth="1"/>
    <col min="2" max="64" width="11.7109375" style="128" customWidth="1"/>
    <col min="65" max="16384" width="9.140625" style="23"/>
  </cols>
  <sheetData>
    <row r="1" spans="1:64" ht="15.75" x14ac:dyDescent="0.25">
      <c r="A1" s="915" t="s">
        <v>396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  <c r="AW1" s="915"/>
      <c r="AX1" s="915"/>
      <c r="AY1" s="915"/>
      <c r="AZ1" s="915"/>
      <c r="BA1" s="915"/>
      <c r="BB1" s="915"/>
      <c r="BC1" s="915"/>
      <c r="BD1" s="915"/>
      <c r="BE1" s="915"/>
      <c r="BF1" s="915"/>
      <c r="BG1" s="915"/>
      <c r="BH1" s="915"/>
      <c r="BI1" s="915"/>
      <c r="BJ1" s="915"/>
      <c r="BK1" s="915"/>
      <c r="BL1" s="915"/>
    </row>
    <row r="2" spans="1:64" s="626" customFormat="1" x14ac:dyDescent="0.25">
      <c r="A2" s="48"/>
      <c r="B2" s="602" t="s">
        <v>317</v>
      </c>
      <c r="C2" s="602" t="s">
        <v>318</v>
      </c>
      <c r="D2" s="602" t="s">
        <v>319</v>
      </c>
      <c r="E2" s="602" t="s">
        <v>320</v>
      </c>
      <c r="F2" s="602" t="s">
        <v>321</v>
      </c>
      <c r="G2" s="602" t="s">
        <v>322</v>
      </c>
      <c r="H2" s="602" t="s">
        <v>323</v>
      </c>
      <c r="I2" s="602" t="s">
        <v>324</v>
      </c>
      <c r="J2" s="602" t="s">
        <v>325</v>
      </c>
      <c r="K2" s="602" t="s">
        <v>326</v>
      </c>
      <c r="L2" s="602" t="s">
        <v>327</v>
      </c>
      <c r="M2" s="602" t="s">
        <v>328</v>
      </c>
      <c r="N2" s="602" t="s">
        <v>329</v>
      </c>
      <c r="O2" s="602" t="s">
        <v>330</v>
      </c>
      <c r="P2" s="602" t="s">
        <v>331</v>
      </c>
      <c r="Q2" s="602" t="s">
        <v>332</v>
      </c>
      <c r="R2" s="602" t="s">
        <v>557</v>
      </c>
      <c r="S2" s="602" t="s">
        <v>333</v>
      </c>
      <c r="T2" s="602" t="s">
        <v>334</v>
      </c>
      <c r="U2" s="602" t="s">
        <v>335</v>
      </c>
      <c r="V2" s="602" t="s">
        <v>336</v>
      </c>
      <c r="W2" s="602" t="s">
        <v>337</v>
      </c>
      <c r="X2" s="602" t="s">
        <v>338</v>
      </c>
      <c r="Y2" s="602" t="s">
        <v>339</v>
      </c>
      <c r="Z2" s="602" t="s">
        <v>340</v>
      </c>
      <c r="AA2" s="602" t="s">
        <v>341</v>
      </c>
      <c r="AB2" s="602" t="s">
        <v>558</v>
      </c>
      <c r="AC2" s="602" t="s">
        <v>342</v>
      </c>
      <c r="AD2" s="602" t="s">
        <v>343</v>
      </c>
      <c r="AE2" s="602" t="s">
        <v>344</v>
      </c>
      <c r="AF2" s="602" t="s">
        <v>345</v>
      </c>
      <c r="AG2" s="602" t="s">
        <v>346</v>
      </c>
      <c r="AH2" s="602" t="s">
        <v>347</v>
      </c>
      <c r="AI2" s="602" t="s">
        <v>348</v>
      </c>
      <c r="AJ2" s="602" t="s">
        <v>349</v>
      </c>
      <c r="AK2" s="602" t="s">
        <v>350</v>
      </c>
      <c r="AL2" s="602" t="s">
        <v>351</v>
      </c>
      <c r="AM2" s="602" t="s">
        <v>352</v>
      </c>
      <c r="AN2" s="602" t="s">
        <v>353</v>
      </c>
      <c r="AO2" s="602" t="s">
        <v>355</v>
      </c>
      <c r="AP2" s="602" t="s">
        <v>356</v>
      </c>
      <c r="AQ2" s="602" t="s">
        <v>357</v>
      </c>
      <c r="AR2" s="602" t="s">
        <v>358</v>
      </c>
      <c r="AS2" s="602" t="s">
        <v>359</v>
      </c>
      <c r="AT2" s="602" t="s">
        <v>360</v>
      </c>
      <c r="AU2" s="602" t="s">
        <v>361</v>
      </c>
      <c r="AV2" s="602" t="s">
        <v>362</v>
      </c>
      <c r="AW2" s="602" t="s">
        <v>363</v>
      </c>
      <c r="AX2" s="602" t="s">
        <v>364</v>
      </c>
      <c r="AY2" s="602" t="s">
        <v>365</v>
      </c>
      <c r="AZ2" s="602" t="s">
        <v>366</v>
      </c>
      <c r="BA2" s="602" t="s">
        <v>367</v>
      </c>
      <c r="BB2" s="602" t="s">
        <v>368</v>
      </c>
      <c r="BC2" s="602" t="s">
        <v>369</v>
      </c>
      <c r="BD2" s="602" t="s">
        <v>370</v>
      </c>
      <c r="BE2" s="602" t="s">
        <v>371</v>
      </c>
      <c r="BF2" s="602" t="s">
        <v>372</v>
      </c>
      <c r="BG2" s="602" t="s">
        <v>373</v>
      </c>
      <c r="BH2" s="602" t="s">
        <v>374</v>
      </c>
      <c r="BI2" s="602" t="s">
        <v>375</v>
      </c>
      <c r="BJ2" s="624" t="s">
        <v>376</v>
      </c>
      <c r="BK2" s="624" t="s">
        <v>377</v>
      </c>
      <c r="BL2" s="625" t="s">
        <v>11</v>
      </c>
    </row>
    <row r="3" spans="1:64" x14ac:dyDescent="0.25">
      <c r="A3" s="618" t="s">
        <v>21</v>
      </c>
      <c r="B3" s="607">
        <v>106</v>
      </c>
      <c r="C3" s="607">
        <v>1</v>
      </c>
      <c r="D3" s="607">
        <v>97</v>
      </c>
      <c r="E3" s="607"/>
      <c r="F3" s="607"/>
      <c r="G3" s="607"/>
      <c r="H3" s="607">
        <v>25</v>
      </c>
      <c r="I3" s="607">
        <v>5</v>
      </c>
      <c r="J3" s="607">
        <v>2</v>
      </c>
      <c r="K3" s="607">
        <v>2</v>
      </c>
      <c r="L3" s="607"/>
      <c r="M3" s="607"/>
      <c r="N3" s="607">
        <v>1</v>
      </c>
      <c r="O3" s="607"/>
      <c r="P3" s="607">
        <v>1</v>
      </c>
      <c r="Q3" s="607">
        <v>228</v>
      </c>
      <c r="R3" s="607"/>
      <c r="S3" s="607">
        <v>15</v>
      </c>
      <c r="T3" s="607"/>
      <c r="U3" s="607">
        <v>173</v>
      </c>
      <c r="V3" s="607">
        <v>1</v>
      </c>
      <c r="W3" s="607">
        <v>22</v>
      </c>
      <c r="X3" s="607">
        <v>5</v>
      </c>
      <c r="Y3" s="607">
        <v>3</v>
      </c>
      <c r="Z3" s="607">
        <v>3</v>
      </c>
      <c r="AA3" s="607">
        <v>1</v>
      </c>
      <c r="AB3" s="607"/>
      <c r="AC3" s="607"/>
      <c r="AD3" s="607"/>
      <c r="AE3" s="607">
        <v>97</v>
      </c>
      <c r="AF3" s="607"/>
      <c r="AG3" s="607">
        <v>2</v>
      </c>
      <c r="AH3" s="607">
        <v>5</v>
      </c>
      <c r="AI3" s="607">
        <v>1</v>
      </c>
      <c r="AJ3" s="607">
        <v>32</v>
      </c>
      <c r="AK3" s="607">
        <v>4</v>
      </c>
      <c r="AL3" s="607">
        <v>6</v>
      </c>
      <c r="AM3" s="607">
        <v>5</v>
      </c>
      <c r="AN3" s="607">
        <v>50</v>
      </c>
      <c r="AO3" s="607">
        <v>3</v>
      </c>
      <c r="AP3" s="607">
        <v>3</v>
      </c>
      <c r="AQ3" s="607">
        <v>4</v>
      </c>
      <c r="AR3" s="607">
        <v>4</v>
      </c>
      <c r="AS3" s="607">
        <v>2</v>
      </c>
      <c r="AT3" s="607"/>
      <c r="AU3" s="607">
        <v>2</v>
      </c>
      <c r="AV3" s="607"/>
      <c r="AW3" s="607">
        <v>1</v>
      </c>
      <c r="AX3" s="607">
        <v>1</v>
      </c>
      <c r="AY3" s="607">
        <v>47</v>
      </c>
      <c r="AZ3" s="607">
        <v>1</v>
      </c>
      <c r="BA3" s="607"/>
      <c r="BB3" s="607"/>
      <c r="BC3" s="607"/>
      <c r="BD3" s="607"/>
      <c r="BE3" s="607">
        <v>2</v>
      </c>
      <c r="BF3" s="607">
        <v>2</v>
      </c>
      <c r="BG3" s="607">
        <v>2</v>
      </c>
      <c r="BH3" s="607">
        <v>3</v>
      </c>
      <c r="BI3" s="607"/>
      <c r="BJ3" s="627">
        <v>40</v>
      </c>
      <c r="BK3" s="627">
        <v>1</v>
      </c>
      <c r="BL3" s="608">
        <v>1011</v>
      </c>
    </row>
    <row r="4" spans="1:64" x14ac:dyDescent="0.25">
      <c r="A4" s="609" t="s">
        <v>287</v>
      </c>
      <c r="B4" s="610">
        <v>46</v>
      </c>
      <c r="C4" s="610">
        <v>9</v>
      </c>
      <c r="D4" s="610">
        <v>43</v>
      </c>
      <c r="E4" s="610">
        <v>1</v>
      </c>
      <c r="F4" s="610"/>
      <c r="G4" s="610"/>
      <c r="H4" s="610">
        <v>15</v>
      </c>
      <c r="I4" s="610">
        <v>1</v>
      </c>
      <c r="J4" s="610">
        <v>1</v>
      </c>
      <c r="K4" s="610"/>
      <c r="L4" s="610">
        <v>2</v>
      </c>
      <c r="M4" s="610"/>
      <c r="N4" s="610"/>
      <c r="O4" s="610"/>
      <c r="P4" s="610">
        <v>2</v>
      </c>
      <c r="Q4" s="610">
        <v>60</v>
      </c>
      <c r="R4" s="610"/>
      <c r="S4" s="610">
        <v>9</v>
      </c>
      <c r="T4" s="610">
        <v>1</v>
      </c>
      <c r="U4" s="610">
        <v>112</v>
      </c>
      <c r="V4" s="610"/>
      <c r="W4" s="610">
        <v>10</v>
      </c>
      <c r="X4" s="610">
        <v>3</v>
      </c>
      <c r="Y4" s="610"/>
      <c r="Z4" s="610"/>
      <c r="AA4" s="610"/>
      <c r="AB4" s="610">
        <v>1</v>
      </c>
      <c r="AC4" s="610"/>
      <c r="AD4" s="610"/>
      <c r="AE4" s="610">
        <v>60</v>
      </c>
      <c r="AF4" s="610"/>
      <c r="AG4" s="610"/>
      <c r="AH4" s="610">
        <v>2</v>
      </c>
      <c r="AI4" s="610">
        <v>1</v>
      </c>
      <c r="AJ4" s="610">
        <v>26</v>
      </c>
      <c r="AK4" s="610">
        <v>2</v>
      </c>
      <c r="AL4" s="610">
        <v>3</v>
      </c>
      <c r="AM4" s="610">
        <v>5</v>
      </c>
      <c r="AN4" s="610">
        <v>26</v>
      </c>
      <c r="AO4" s="610">
        <v>1</v>
      </c>
      <c r="AP4" s="610">
        <v>4</v>
      </c>
      <c r="AQ4" s="610">
        <v>5</v>
      </c>
      <c r="AR4" s="610">
        <v>1</v>
      </c>
      <c r="AS4" s="610">
        <v>1</v>
      </c>
      <c r="AT4" s="610"/>
      <c r="AU4" s="610">
        <v>3</v>
      </c>
      <c r="AV4" s="610">
        <v>1</v>
      </c>
      <c r="AW4" s="610">
        <v>1</v>
      </c>
      <c r="AX4" s="610"/>
      <c r="AY4" s="610">
        <v>31</v>
      </c>
      <c r="AZ4" s="610"/>
      <c r="BA4" s="610"/>
      <c r="BB4" s="610"/>
      <c r="BC4" s="610"/>
      <c r="BD4" s="610"/>
      <c r="BE4" s="610"/>
      <c r="BF4" s="610"/>
      <c r="BG4" s="610">
        <v>2</v>
      </c>
      <c r="BH4" s="610">
        <v>2</v>
      </c>
      <c r="BI4" s="610"/>
      <c r="BJ4" s="628">
        <v>21</v>
      </c>
      <c r="BK4" s="628">
        <v>1</v>
      </c>
      <c r="BL4" s="611">
        <v>515</v>
      </c>
    </row>
    <row r="5" spans="1:64" x14ac:dyDescent="0.25">
      <c r="A5" s="619" t="s">
        <v>306</v>
      </c>
      <c r="B5" s="612">
        <v>148</v>
      </c>
      <c r="C5" s="612">
        <v>4</v>
      </c>
      <c r="D5" s="612">
        <v>157</v>
      </c>
      <c r="E5" s="612">
        <v>3</v>
      </c>
      <c r="F5" s="612"/>
      <c r="G5" s="612">
        <v>2</v>
      </c>
      <c r="H5" s="612">
        <v>61</v>
      </c>
      <c r="I5" s="612">
        <v>4</v>
      </c>
      <c r="J5" s="612">
        <v>3</v>
      </c>
      <c r="K5" s="612">
        <v>2</v>
      </c>
      <c r="L5" s="612">
        <v>1</v>
      </c>
      <c r="M5" s="612"/>
      <c r="N5" s="612">
        <v>1</v>
      </c>
      <c r="O5" s="612"/>
      <c r="P5" s="612">
        <v>4</v>
      </c>
      <c r="Q5" s="612">
        <v>255</v>
      </c>
      <c r="R5" s="612"/>
      <c r="S5" s="612">
        <v>28</v>
      </c>
      <c r="T5" s="612">
        <v>4</v>
      </c>
      <c r="U5" s="612">
        <v>209</v>
      </c>
      <c r="V5" s="612">
        <v>3</v>
      </c>
      <c r="W5" s="612">
        <v>20</v>
      </c>
      <c r="X5" s="612">
        <v>12</v>
      </c>
      <c r="Y5" s="612"/>
      <c r="Z5" s="612">
        <v>1</v>
      </c>
      <c r="AA5" s="612">
        <v>3</v>
      </c>
      <c r="AB5" s="612"/>
      <c r="AC5" s="612"/>
      <c r="AD5" s="612"/>
      <c r="AE5" s="612">
        <v>138</v>
      </c>
      <c r="AF5" s="612"/>
      <c r="AG5" s="612">
        <v>1</v>
      </c>
      <c r="AH5" s="612">
        <v>16</v>
      </c>
      <c r="AI5" s="612">
        <v>1</v>
      </c>
      <c r="AJ5" s="612">
        <v>62</v>
      </c>
      <c r="AK5" s="612">
        <v>4</v>
      </c>
      <c r="AL5" s="612">
        <v>1</v>
      </c>
      <c r="AM5" s="612">
        <v>4</v>
      </c>
      <c r="AN5" s="612">
        <v>59</v>
      </c>
      <c r="AO5" s="612">
        <v>4</v>
      </c>
      <c r="AP5" s="612">
        <v>6</v>
      </c>
      <c r="AQ5" s="612">
        <v>13</v>
      </c>
      <c r="AR5" s="612">
        <v>8</v>
      </c>
      <c r="AS5" s="612">
        <v>2</v>
      </c>
      <c r="AT5" s="612"/>
      <c r="AU5" s="612">
        <v>3</v>
      </c>
      <c r="AV5" s="612"/>
      <c r="AW5" s="612">
        <v>1</v>
      </c>
      <c r="AX5" s="612">
        <v>2</v>
      </c>
      <c r="AY5" s="612">
        <v>62</v>
      </c>
      <c r="AZ5" s="612"/>
      <c r="BA5" s="612">
        <v>5</v>
      </c>
      <c r="BB5" s="612">
        <v>3</v>
      </c>
      <c r="BC5" s="612"/>
      <c r="BD5" s="612">
        <v>1</v>
      </c>
      <c r="BE5" s="612">
        <v>3</v>
      </c>
      <c r="BF5" s="612"/>
      <c r="BG5" s="612"/>
      <c r="BH5" s="612">
        <v>7</v>
      </c>
      <c r="BI5" s="612">
        <v>1</v>
      </c>
      <c r="BJ5" s="629">
        <v>64</v>
      </c>
      <c r="BK5" s="629">
        <v>2</v>
      </c>
      <c r="BL5" s="613">
        <v>1398</v>
      </c>
    </row>
    <row r="6" spans="1:64" x14ac:dyDescent="0.25">
      <c r="A6" s="609" t="s">
        <v>289</v>
      </c>
      <c r="B6" s="610">
        <v>76</v>
      </c>
      <c r="C6" s="610">
        <v>5</v>
      </c>
      <c r="D6" s="610">
        <v>70</v>
      </c>
      <c r="E6" s="610"/>
      <c r="F6" s="610"/>
      <c r="G6" s="610">
        <v>3</v>
      </c>
      <c r="H6" s="610">
        <v>29</v>
      </c>
      <c r="I6" s="610">
        <v>4</v>
      </c>
      <c r="J6" s="610"/>
      <c r="K6" s="610">
        <v>1</v>
      </c>
      <c r="L6" s="610"/>
      <c r="M6" s="610"/>
      <c r="N6" s="610">
        <v>1</v>
      </c>
      <c r="O6" s="610"/>
      <c r="P6" s="610">
        <v>1</v>
      </c>
      <c r="Q6" s="610">
        <v>171</v>
      </c>
      <c r="R6" s="610"/>
      <c r="S6" s="610">
        <v>16</v>
      </c>
      <c r="T6" s="610">
        <v>1</v>
      </c>
      <c r="U6" s="610">
        <v>145</v>
      </c>
      <c r="V6" s="610">
        <v>3</v>
      </c>
      <c r="W6" s="610">
        <v>8</v>
      </c>
      <c r="X6" s="610">
        <v>4</v>
      </c>
      <c r="Y6" s="610">
        <v>1</v>
      </c>
      <c r="Z6" s="610">
        <v>1</v>
      </c>
      <c r="AA6" s="610">
        <v>1</v>
      </c>
      <c r="AB6" s="610"/>
      <c r="AC6" s="610">
        <v>2</v>
      </c>
      <c r="AD6" s="610"/>
      <c r="AE6" s="610">
        <v>98</v>
      </c>
      <c r="AF6" s="610"/>
      <c r="AG6" s="610">
        <v>1</v>
      </c>
      <c r="AH6" s="610">
        <v>8</v>
      </c>
      <c r="AI6" s="610">
        <v>1</v>
      </c>
      <c r="AJ6" s="610">
        <v>35</v>
      </c>
      <c r="AK6" s="610">
        <v>3</v>
      </c>
      <c r="AL6" s="610">
        <v>5</v>
      </c>
      <c r="AM6" s="610">
        <v>1</v>
      </c>
      <c r="AN6" s="610">
        <v>41</v>
      </c>
      <c r="AO6" s="610">
        <v>9</v>
      </c>
      <c r="AP6" s="610">
        <v>6</v>
      </c>
      <c r="AQ6" s="610">
        <v>1</v>
      </c>
      <c r="AR6" s="610">
        <v>6</v>
      </c>
      <c r="AS6" s="610">
        <v>4</v>
      </c>
      <c r="AT6" s="610"/>
      <c r="AU6" s="610">
        <v>2</v>
      </c>
      <c r="AV6" s="610"/>
      <c r="AW6" s="610"/>
      <c r="AX6" s="610">
        <v>1</v>
      </c>
      <c r="AY6" s="610">
        <v>43</v>
      </c>
      <c r="AZ6" s="610"/>
      <c r="BA6" s="610">
        <v>2</v>
      </c>
      <c r="BB6" s="610">
        <v>1</v>
      </c>
      <c r="BC6" s="610"/>
      <c r="BD6" s="610">
        <v>1</v>
      </c>
      <c r="BE6" s="610">
        <v>1</v>
      </c>
      <c r="BF6" s="610"/>
      <c r="BG6" s="610">
        <v>4</v>
      </c>
      <c r="BH6" s="610">
        <v>3</v>
      </c>
      <c r="BI6" s="610">
        <v>2</v>
      </c>
      <c r="BJ6" s="628">
        <v>40</v>
      </c>
      <c r="BK6" s="628">
        <v>1</v>
      </c>
      <c r="BL6" s="611">
        <v>863</v>
      </c>
    </row>
    <row r="7" spans="1:64" x14ac:dyDescent="0.25">
      <c r="A7" s="619" t="s">
        <v>288</v>
      </c>
      <c r="B7" s="612">
        <v>21</v>
      </c>
      <c r="C7" s="612">
        <v>1</v>
      </c>
      <c r="D7" s="612">
        <v>22</v>
      </c>
      <c r="E7" s="612"/>
      <c r="F7" s="612">
        <v>1</v>
      </c>
      <c r="G7" s="612"/>
      <c r="H7" s="612">
        <v>13</v>
      </c>
      <c r="I7" s="612"/>
      <c r="J7" s="612"/>
      <c r="K7" s="612"/>
      <c r="L7" s="612">
        <v>1</v>
      </c>
      <c r="M7" s="612">
        <v>2</v>
      </c>
      <c r="N7" s="612"/>
      <c r="O7" s="612"/>
      <c r="P7" s="612">
        <v>2</v>
      </c>
      <c r="Q7" s="612">
        <v>42</v>
      </c>
      <c r="R7" s="612"/>
      <c r="S7" s="612">
        <v>6</v>
      </c>
      <c r="T7" s="612"/>
      <c r="U7" s="612">
        <v>59</v>
      </c>
      <c r="V7" s="612"/>
      <c r="W7" s="612">
        <v>4</v>
      </c>
      <c r="X7" s="612">
        <v>3</v>
      </c>
      <c r="Y7" s="612">
        <v>1</v>
      </c>
      <c r="Z7" s="612">
        <v>1</v>
      </c>
      <c r="AA7" s="612"/>
      <c r="AB7" s="612"/>
      <c r="AC7" s="612"/>
      <c r="AD7" s="612"/>
      <c r="AE7" s="612">
        <v>40</v>
      </c>
      <c r="AF7" s="612"/>
      <c r="AG7" s="612"/>
      <c r="AH7" s="612">
        <v>3</v>
      </c>
      <c r="AI7" s="612"/>
      <c r="AJ7" s="612">
        <v>15</v>
      </c>
      <c r="AK7" s="612">
        <v>1</v>
      </c>
      <c r="AL7" s="612"/>
      <c r="AM7" s="612">
        <v>2</v>
      </c>
      <c r="AN7" s="612">
        <v>20</v>
      </c>
      <c r="AO7" s="612">
        <v>1</v>
      </c>
      <c r="AP7" s="612">
        <v>2</v>
      </c>
      <c r="AQ7" s="612"/>
      <c r="AR7" s="612"/>
      <c r="AS7" s="612">
        <v>2</v>
      </c>
      <c r="AT7" s="612"/>
      <c r="AU7" s="612"/>
      <c r="AV7" s="612"/>
      <c r="AW7" s="612"/>
      <c r="AX7" s="612">
        <v>2</v>
      </c>
      <c r="AY7" s="612">
        <v>14</v>
      </c>
      <c r="AZ7" s="612"/>
      <c r="BA7" s="612"/>
      <c r="BB7" s="612">
        <v>1</v>
      </c>
      <c r="BC7" s="612"/>
      <c r="BD7" s="612">
        <v>1</v>
      </c>
      <c r="BE7" s="612"/>
      <c r="BF7" s="612"/>
      <c r="BG7" s="612"/>
      <c r="BH7" s="612">
        <v>1</v>
      </c>
      <c r="BI7" s="612"/>
      <c r="BJ7" s="629">
        <v>14</v>
      </c>
      <c r="BK7" s="629">
        <v>1</v>
      </c>
      <c r="BL7" s="613">
        <v>299</v>
      </c>
    </row>
    <row r="8" spans="1:64" x14ac:dyDescent="0.25">
      <c r="A8" s="609" t="s">
        <v>23</v>
      </c>
      <c r="B8" s="610">
        <v>29</v>
      </c>
      <c r="C8" s="610"/>
      <c r="D8" s="610">
        <v>30</v>
      </c>
      <c r="E8" s="610">
        <v>1</v>
      </c>
      <c r="F8" s="610"/>
      <c r="G8" s="610"/>
      <c r="H8" s="610">
        <v>6</v>
      </c>
      <c r="I8" s="610">
        <v>2</v>
      </c>
      <c r="J8" s="610">
        <v>1</v>
      </c>
      <c r="K8" s="610">
        <v>2</v>
      </c>
      <c r="L8" s="610"/>
      <c r="M8" s="610"/>
      <c r="N8" s="610"/>
      <c r="O8" s="610"/>
      <c r="P8" s="610"/>
      <c r="Q8" s="610">
        <v>59</v>
      </c>
      <c r="R8" s="610"/>
      <c r="S8" s="610">
        <v>5</v>
      </c>
      <c r="T8" s="610"/>
      <c r="U8" s="610">
        <v>41</v>
      </c>
      <c r="V8" s="610"/>
      <c r="W8" s="610">
        <v>4</v>
      </c>
      <c r="X8" s="610"/>
      <c r="Y8" s="610"/>
      <c r="Z8" s="610"/>
      <c r="AA8" s="610"/>
      <c r="AB8" s="610"/>
      <c r="AC8" s="610"/>
      <c r="AD8" s="610"/>
      <c r="AE8" s="610">
        <v>30</v>
      </c>
      <c r="AF8" s="610"/>
      <c r="AG8" s="610"/>
      <c r="AH8" s="610">
        <v>2</v>
      </c>
      <c r="AI8" s="610"/>
      <c r="AJ8" s="610">
        <v>12</v>
      </c>
      <c r="AK8" s="610"/>
      <c r="AL8" s="610">
        <v>3</v>
      </c>
      <c r="AM8" s="610">
        <v>4</v>
      </c>
      <c r="AN8" s="610">
        <v>16</v>
      </c>
      <c r="AO8" s="610"/>
      <c r="AP8" s="610">
        <v>2</v>
      </c>
      <c r="AQ8" s="610">
        <v>1</v>
      </c>
      <c r="AR8" s="610">
        <v>2</v>
      </c>
      <c r="AS8" s="610"/>
      <c r="AT8" s="610"/>
      <c r="AU8" s="610"/>
      <c r="AV8" s="610">
        <v>1</v>
      </c>
      <c r="AW8" s="610">
        <v>1</v>
      </c>
      <c r="AX8" s="610"/>
      <c r="AY8" s="610">
        <v>13</v>
      </c>
      <c r="AZ8" s="610"/>
      <c r="BA8" s="610"/>
      <c r="BB8" s="610"/>
      <c r="BC8" s="610"/>
      <c r="BD8" s="610"/>
      <c r="BE8" s="610"/>
      <c r="BF8" s="610"/>
      <c r="BG8" s="610">
        <v>1</v>
      </c>
      <c r="BH8" s="610"/>
      <c r="BI8" s="610">
        <v>1</v>
      </c>
      <c r="BJ8" s="628">
        <v>11</v>
      </c>
      <c r="BK8" s="628">
        <v>1</v>
      </c>
      <c r="BL8" s="611">
        <v>281</v>
      </c>
    </row>
    <row r="9" spans="1:64" x14ac:dyDescent="0.25">
      <c r="A9" s="619" t="s">
        <v>295</v>
      </c>
      <c r="B9" s="612">
        <v>35</v>
      </c>
      <c r="C9" s="612">
        <v>1</v>
      </c>
      <c r="D9" s="612">
        <v>44</v>
      </c>
      <c r="E9" s="612"/>
      <c r="F9" s="612"/>
      <c r="G9" s="612">
        <v>1</v>
      </c>
      <c r="H9" s="612">
        <v>17</v>
      </c>
      <c r="I9" s="612"/>
      <c r="J9" s="612">
        <v>4</v>
      </c>
      <c r="K9" s="612">
        <v>1</v>
      </c>
      <c r="L9" s="612">
        <v>1</v>
      </c>
      <c r="M9" s="612"/>
      <c r="N9" s="612"/>
      <c r="O9" s="612"/>
      <c r="P9" s="612">
        <v>2</v>
      </c>
      <c r="Q9" s="612">
        <v>89</v>
      </c>
      <c r="R9" s="612"/>
      <c r="S9" s="612">
        <v>14</v>
      </c>
      <c r="T9" s="612">
        <v>2</v>
      </c>
      <c r="U9" s="612">
        <v>108</v>
      </c>
      <c r="V9" s="612">
        <v>3</v>
      </c>
      <c r="W9" s="612">
        <v>6</v>
      </c>
      <c r="X9" s="612">
        <v>6</v>
      </c>
      <c r="Y9" s="612">
        <v>1</v>
      </c>
      <c r="Z9" s="612"/>
      <c r="AA9" s="612">
        <v>1</v>
      </c>
      <c r="AB9" s="612"/>
      <c r="AC9" s="612"/>
      <c r="AD9" s="612"/>
      <c r="AE9" s="612">
        <v>53</v>
      </c>
      <c r="AF9" s="612"/>
      <c r="AG9" s="612">
        <v>1</v>
      </c>
      <c r="AH9" s="612">
        <v>2</v>
      </c>
      <c r="AI9" s="612">
        <v>1</v>
      </c>
      <c r="AJ9" s="612">
        <v>23</v>
      </c>
      <c r="AK9" s="612"/>
      <c r="AL9" s="612">
        <v>1</v>
      </c>
      <c r="AM9" s="612">
        <v>6</v>
      </c>
      <c r="AN9" s="612">
        <v>28</v>
      </c>
      <c r="AO9" s="612">
        <v>4</v>
      </c>
      <c r="AP9" s="612">
        <v>2</v>
      </c>
      <c r="AQ9" s="612"/>
      <c r="AR9" s="612">
        <v>2</v>
      </c>
      <c r="AS9" s="612">
        <v>4</v>
      </c>
      <c r="AT9" s="612"/>
      <c r="AU9" s="612"/>
      <c r="AV9" s="612"/>
      <c r="AW9" s="612"/>
      <c r="AX9" s="612"/>
      <c r="AY9" s="612">
        <v>23</v>
      </c>
      <c r="AZ9" s="612"/>
      <c r="BA9" s="612">
        <v>1</v>
      </c>
      <c r="BB9" s="612"/>
      <c r="BC9" s="612"/>
      <c r="BD9" s="612"/>
      <c r="BE9" s="612"/>
      <c r="BF9" s="612"/>
      <c r="BG9" s="612">
        <v>1</v>
      </c>
      <c r="BH9" s="612">
        <v>3</v>
      </c>
      <c r="BI9" s="612">
        <v>1</v>
      </c>
      <c r="BJ9" s="629">
        <v>31</v>
      </c>
      <c r="BK9" s="629">
        <v>4</v>
      </c>
      <c r="BL9" s="613">
        <v>527</v>
      </c>
    </row>
    <row r="10" spans="1:64" x14ac:dyDescent="0.25">
      <c r="A10" s="609" t="s">
        <v>307</v>
      </c>
      <c r="B10" s="610">
        <v>52</v>
      </c>
      <c r="C10" s="610">
        <v>2</v>
      </c>
      <c r="D10" s="610">
        <v>54</v>
      </c>
      <c r="E10" s="610">
        <v>2</v>
      </c>
      <c r="F10" s="610"/>
      <c r="G10" s="610">
        <v>1</v>
      </c>
      <c r="H10" s="610">
        <v>11</v>
      </c>
      <c r="I10" s="610">
        <v>1</v>
      </c>
      <c r="J10" s="610">
        <v>5</v>
      </c>
      <c r="K10" s="610">
        <v>5</v>
      </c>
      <c r="L10" s="610">
        <v>1</v>
      </c>
      <c r="M10" s="610">
        <v>1</v>
      </c>
      <c r="N10" s="610">
        <v>1</v>
      </c>
      <c r="O10" s="610"/>
      <c r="P10" s="610">
        <v>1</v>
      </c>
      <c r="Q10" s="610">
        <v>148</v>
      </c>
      <c r="R10" s="610"/>
      <c r="S10" s="610">
        <v>11</v>
      </c>
      <c r="T10" s="610"/>
      <c r="U10" s="610">
        <v>89</v>
      </c>
      <c r="V10" s="610"/>
      <c r="W10" s="610">
        <v>10</v>
      </c>
      <c r="X10" s="610">
        <v>2</v>
      </c>
      <c r="Y10" s="610">
        <v>2</v>
      </c>
      <c r="Z10" s="610"/>
      <c r="AA10" s="610">
        <v>1</v>
      </c>
      <c r="AB10" s="610"/>
      <c r="AC10" s="610"/>
      <c r="AD10" s="610"/>
      <c r="AE10" s="610">
        <v>44</v>
      </c>
      <c r="AF10" s="610"/>
      <c r="AG10" s="610">
        <v>1</v>
      </c>
      <c r="AH10" s="610">
        <v>5</v>
      </c>
      <c r="AI10" s="610"/>
      <c r="AJ10" s="610">
        <v>26</v>
      </c>
      <c r="AK10" s="610">
        <v>4</v>
      </c>
      <c r="AL10" s="610">
        <v>5</v>
      </c>
      <c r="AM10" s="610">
        <v>5</v>
      </c>
      <c r="AN10" s="610">
        <v>28</v>
      </c>
      <c r="AO10" s="610">
        <v>2</v>
      </c>
      <c r="AP10" s="610">
        <v>1</v>
      </c>
      <c r="AQ10" s="610">
        <v>2</v>
      </c>
      <c r="AR10" s="610">
        <v>6</v>
      </c>
      <c r="AS10" s="610">
        <v>3</v>
      </c>
      <c r="AT10" s="610"/>
      <c r="AU10" s="610"/>
      <c r="AV10" s="610"/>
      <c r="AW10" s="610"/>
      <c r="AX10" s="610">
        <v>1</v>
      </c>
      <c r="AY10" s="610">
        <v>33</v>
      </c>
      <c r="AZ10" s="610"/>
      <c r="BA10" s="610">
        <v>2</v>
      </c>
      <c r="BB10" s="610"/>
      <c r="BC10" s="610"/>
      <c r="BD10" s="610"/>
      <c r="BE10" s="610">
        <v>1</v>
      </c>
      <c r="BF10" s="610"/>
      <c r="BG10" s="610">
        <v>1</v>
      </c>
      <c r="BH10" s="610"/>
      <c r="BI10" s="610"/>
      <c r="BJ10" s="628">
        <v>43</v>
      </c>
      <c r="BK10" s="628">
        <v>1</v>
      </c>
      <c r="BL10" s="611">
        <v>614</v>
      </c>
    </row>
    <row r="11" spans="1:64" x14ac:dyDescent="0.25">
      <c r="A11" s="619" t="s">
        <v>308</v>
      </c>
      <c r="B11" s="612">
        <v>75</v>
      </c>
      <c r="C11" s="612">
        <v>3</v>
      </c>
      <c r="D11" s="612">
        <v>87</v>
      </c>
      <c r="E11" s="612">
        <v>4</v>
      </c>
      <c r="F11" s="612"/>
      <c r="G11" s="612">
        <v>3</v>
      </c>
      <c r="H11" s="612">
        <v>23</v>
      </c>
      <c r="I11" s="612">
        <v>3</v>
      </c>
      <c r="J11" s="612">
        <v>1</v>
      </c>
      <c r="K11" s="612"/>
      <c r="L11" s="612">
        <v>2</v>
      </c>
      <c r="M11" s="612"/>
      <c r="N11" s="612">
        <v>1</v>
      </c>
      <c r="O11" s="612">
        <v>2</v>
      </c>
      <c r="P11" s="612">
        <v>2</v>
      </c>
      <c r="Q11" s="612">
        <v>195</v>
      </c>
      <c r="R11" s="612"/>
      <c r="S11" s="612">
        <v>31</v>
      </c>
      <c r="T11" s="612">
        <v>1</v>
      </c>
      <c r="U11" s="612">
        <v>137</v>
      </c>
      <c r="V11" s="612"/>
      <c r="W11" s="612">
        <v>17</v>
      </c>
      <c r="X11" s="612">
        <v>4</v>
      </c>
      <c r="Y11" s="612">
        <v>4</v>
      </c>
      <c r="Z11" s="612">
        <v>2</v>
      </c>
      <c r="AA11" s="612">
        <v>2</v>
      </c>
      <c r="AB11" s="612"/>
      <c r="AC11" s="612">
        <v>1</v>
      </c>
      <c r="AD11" s="612">
        <v>1</v>
      </c>
      <c r="AE11" s="612">
        <v>94</v>
      </c>
      <c r="AF11" s="612"/>
      <c r="AG11" s="612"/>
      <c r="AH11" s="612">
        <v>10</v>
      </c>
      <c r="AI11" s="612"/>
      <c r="AJ11" s="612">
        <v>27</v>
      </c>
      <c r="AK11" s="612">
        <v>4</v>
      </c>
      <c r="AL11" s="612">
        <v>1</v>
      </c>
      <c r="AM11" s="612">
        <v>4</v>
      </c>
      <c r="AN11" s="612">
        <v>40</v>
      </c>
      <c r="AO11" s="612">
        <v>4</v>
      </c>
      <c r="AP11" s="612">
        <v>1</v>
      </c>
      <c r="AQ11" s="612">
        <v>3</v>
      </c>
      <c r="AR11" s="612">
        <v>3</v>
      </c>
      <c r="AS11" s="612">
        <v>2</v>
      </c>
      <c r="AT11" s="612"/>
      <c r="AU11" s="612">
        <v>2</v>
      </c>
      <c r="AV11" s="612"/>
      <c r="AW11" s="612">
        <v>1</v>
      </c>
      <c r="AX11" s="612">
        <v>2</v>
      </c>
      <c r="AY11" s="612">
        <v>39</v>
      </c>
      <c r="AZ11" s="612">
        <v>1</v>
      </c>
      <c r="BA11" s="612">
        <v>1</v>
      </c>
      <c r="BB11" s="612">
        <v>1</v>
      </c>
      <c r="BC11" s="612"/>
      <c r="BD11" s="612">
        <v>1</v>
      </c>
      <c r="BE11" s="612">
        <v>1</v>
      </c>
      <c r="BF11" s="612"/>
      <c r="BG11" s="612">
        <v>2</v>
      </c>
      <c r="BH11" s="612">
        <v>1</v>
      </c>
      <c r="BI11" s="612"/>
      <c r="BJ11" s="629">
        <v>42</v>
      </c>
      <c r="BK11" s="629">
        <v>2</v>
      </c>
      <c r="BL11" s="613">
        <v>890</v>
      </c>
    </row>
    <row r="12" spans="1:64" x14ac:dyDescent="0.25">
      <c r="A12" s="609" t="s">
        <v>24</v>
      </c>
      <c r="B12" s="610">
        <v>14</v>
      </c>
      <c r="C12" s="610"/>
      <c r="D12" s="610">
        <v>8</v>
      </c>
      <c r="E12" s="610">
        <v>1</v>
      </c>
      <c r="F12" s="610"/>
      <c r="G12" s="610"/>
      <c r="H12" s="610">
        <v>2</v>
      </c>
      <c r="I12" s="610">
        <v>1</v>
      </c>
      <c r="J12" s="610"/>
      <c r="K12" s="610"/>
      <c r="L12" s="610"/>
      <c r="M12" s="610"/>
      <c r="N12" s="610"/>
      <c r="O12" s="610"/>
      <c r="P12" s="610">
        <v>2</v>
      </c>
      <c r="Q12" s="610">
        <v>11</v>
      </c>
      <c r="R12" s="610"/>
      <c r="S12" s="610">
        <v>1</v>
      </c>
      <c r="T12" s="610">
        <v>2</v>
      </c>
      <c r="U12" s="610">
        <v>22</v>
      </c>
      <c r="V12" s="610"/>
      <c r="W12" s="610">
        <v>2</v>
      </c>
      <c r="X12" s="610">
        <v>1</v>
      </c>
      <c r="Y12" s="610"/>
      <c r="Z12" s="610"/>
      <c r="AA12" s="610">
        <v>1</v>
      </c>
      <c r="AB12" s="610"/>
      <c r="AC12" s="610">
        <v>1</v>
      </c>
      <c r="AD12" s="610"/>
      <c r="AE12" s="610">
        <v>10</v>
      </c>
      <c r="AF12" s="610"/>
      <c r="AG12" s="610"/>
      <c r="AH12" s="610">
        <v>1</v>
      </c>
      <c r="AI12" s="610"/>
      <c r="AJ12" s="610">
        <v>3</v>
      </c>
      <c r="AK12" s="610">
        <v>1</v>
      </c>
      <c r="AL12" s="610"/>
      <c r="AM12" s="610"/>
      <c r="AN12" s="610">
        <v>12</v>
      </c>
      <c r="AO12" s="610"/>
      <c r="AP12" s="610">
        <v>1</v>
      </c>
      <c r="AQ12" s="610">
        <v>2</v>
      </c>
      <c r="AR12" s="610">
        <v>2</v>
      </c>
      <c r="AS12" s="610"/>
      <c r="AT12" s="610"/>
      <c r="AU12" s="610"/>
      <c r="AV12" s="610"/>
      <c r="AW12" s="610">
        <v>1</v>
      </c>
      <c r="AX12" s="610">
        <v>2</v>
      </c>
      <c r="AY12" s="610">
        <v>12</v>
      </c>
      <c r="AZ12" s="610"/>
      <c r="BA12" s="610">
        <v>1</v>
      </c>
      <c r="BB12" s="610"/>
      <c r="BC12" s="610"/>
      <c r="BD12" s="610"/>
      <c r="BE12" s="610"/>
      <c r="BF12" s="610"/>
      <c r="BG12" s="610"/>
      <c r="BH12" s="610">
        <v>3</v>
      </c>
      <c r="BI12" s="610"/>
      <c r="BJ12" s="628">
        <v>8</v>
      </c>
      <c r="BK12" s="628"/>
      <c r="BL12" s="611">
        <v>128</v>
      </c>
    </row>
    <row r="13" spans="1:64" x14ac:dyDescent="0.25">
      <c r="A13" s="619" t="s">
        <v>297</v>
      </c>
      <c r="B13" s="612">
        <v>143</v>
      </c>
      <c r="C13" s="612">
        <v>12</v>
      </c>
      <c r="D13" s="612">
        <v>146</v>
      </c>
      <c r="E13" s="612"/>
      <c r="F13" s="612"/>
      <c r="G13" s="612">
        <v>1</v>
      </c>
      <c r="H13" s="612">
        <v>35</v>
      </c>
      <c r="I13" s="612">
        <v>6</v>
      </c>
      <c r="J13" s="612">
        <v>3</v>
      </c>
      <c r="K13" s="612">
        <v>3</v>
      </c>
      <c r="L13" s="612">
        <v>2</v>
      </c>
      <c r="M13" s="612">
        <v>1</v>
      </c>
      <c r="N13" s="612"/>
      <c r="O13" s="612"/>
      <c r="P13" s="612">
        <v>1</v>
      </c>
      <c r="Q13" s="612">
        <v>246</v>
      </c>
      <c r="R13" s="612"/>
      <c r="S13" s="612">
        <v>38</v>
      </c>
      <c r="T13" s="612">
        <v>2</v>
      </c>
      <c r="U13" s="612">
        <v>218</v>
      </c>
      <c r="V13" s="612">
        <v>1</v>
      </c>
      <c r="W13" s="612">
        <v>13</v>
      </c>
      <c r="X13" s="612">
        <v>5</v>
      </c>
      <c r="Y13" s="612">
        <v>1</v>
      </c>
      <c r="Z13" s="612">
        <v>1</v>
      </c>
      <c r="AA13" s="612">
        <v>1</v>
      </c>
      <c r="AB13" s="612"/>
      <c r="AC13" s="612"/>
      <c r="AD13" s="612">
        <v>1</v>
      </c>
      <c r="AE13" s="612">
        <v>184</v>
      </c>
      <c r="AF13" s="612"/>
      <c r="AG13" s="612">
        <v>2</v>
      </c>
      <c r="AH13" s="612">
        <v>10</v>
      </c>
      <c r="AI13" s="612">
        <v>2</v>
      </c>
      <c r="AJ13" s="612">
        <v>74</v>
      </c>
      <c r="AK13" s="612">
        <v>2</v>
      </c>
      <c r="AL13" s="612">
        <v>6</v>
      </c>
      <c r="AM13" s="612">
        <v>8</v>
      </c>
      <c r="AN13" s="612">
        <v>68</v>
      </c>
      <c r="AO13" s="612">
        <v>9</v>
      </c>
      <c r="AP13" s="612">
        <v>3</v>
      </c>
      <c r="AQ13" s="612">
        <v>2</v>
      </c>
      <c r="AR13" s="612">
        <v>13</v>
      </c>
      <c r="AS13" s="612">
        <v>3</v>
      </c>
      <c r="AT13" s="612"/>
      <c r="AU13" s="612">
        <v>1</v>
      </c>
      <c r="AV13" s="612">
        <v>2</v>
      </c>
      <c r="AW13" s="612">
        <v>1</v>
      </c>
      <c r="AX13" s="612">
        <v>2</v>
      </c>
      <c r="AY13" s="612">
        <v>57</v>
      </c>
      <c r="AZ13" s="612">
        <v>1</v>
      </c>
      <c r="BA13" s="612">
        <v>8</v>
      </c>
      <c r="BB13" s="612">
        <v>2</v>
      </c>
      <c r="BC13" s="612"/>
      <c r="BD13" s="612"/>
      <c r="BE13" s="612">
        <v>3</v>
      </c>
      <c r="BF13" s="612">
        <v>1</v>
      </c>
      <c r="BG13" s="612">
        <v>6</v>
      </c>
      <c r="BH13" s="612"/>
      <c r="BI13" s="612"/>
      <c r="BJ13" s="629">
        <v>86</v>
      </c>
      <c r="BK13" s="629">
        <v>1</v>
      </c>
      <c r="BL13" s="613">
        <v>1437</v>
      </c>
    </row>
    <row r="14" spans="1:64" x14ac:dyDescent="0.25">
      <c r="A14" s="609" t="s">
        <v>296</v>
      </c>
      <c r="B14" s="610">
        <v>160</v>
      </c>
      <c r="C14" s="610">
        <v>3</v>
      </c>
      <c r="D14" s="610">
        <v>158</v>
      </c>
      <c r="E14" s="610">
        <v>2</v>
      </c>
      <c r="F14" s="610"/>
      <c r="G14" s="610">
        <v>2</v>
      </c>
      <c r="H14" s="610">
        <v>51</v>
      </c>
      <c r="I14" s="610">
        <v>6</v>
      </c>
      <c r="J14" s="610">
        <v>5</v>
      </c>
      <c r="K14" s="610">
        <v>1</v>
      </c>
      <c r="L14" s="610">
        <v>4</v>
      </c>
      <c r="M14" s="610"/>
      <c r="N14" s="610"/>
      <c r="O14" s="610">
        <v>2</v>
      </c>
      <c r="P14" s="610">
        <v>1</v>
      </c>
      <c r="Q14" s="610">
        <v>293</v>
      </c>
      <c r="R14" s="610"/>
      <c r="S14" s="610">
        <v>40</v>
      </c>
      <c r="T14" s="610">
        <v>5</v>
      </c>
      <c r="U14" s="610">
        <v>229</v>
      </c>
      <c r="V14" s="610">
        <v>6</v>
      </c>
      <c r="W14" s="610">
        <v>20</v>
      </c>
      <c r="X14" s="610">
        <v>6</v>
      </c>
      <c r="Y14" s="610">
        <v>2</v>
      </c>
      <c r="Z14" s="610"/>
      <c r="AA14" s="610">
        <v>2</v>
      </c>
      <c r="AB14" s="610"/>
      <c r="AC14" s="610">
        <v>2</v>
      </c>
      <c r="AD14" s="610"/>
      <c r="AE14" s="610">
        <v>158</v>
      </c>
      <c r="AF14" s="610"/>
      <c r="AG14" s="610">
        <v>4</v>
      </c>
      <c r="AH14" s="610">
        <v>19</v>
      </c>
      <c r="AI14" s="610">
        <v>2</v>
      </c>
      <c r="AJ14" s="610">
        <v>55</v>
      </c>
      <c r="AK14" s="610">
        <v>4</v>
      </c>
      <c r="AL14" s="610">
        <v>5</v>
      </c>
      <c r="AM14" s="610">
        <v>2</v>
      </c>
      <c r="AN14" s="610">
        <v>57</v>
      </c>
      <c r="AO14" s="610">
        <v>7</v>
      </c>
      <c r="AP14" s="610">
        <v>4</v>
      </c>
      <c r="AQ14" s="610">
        <v>4</v>
      </c>
      <c r="AR14" s="610">
        <v>13</v>
      </c>
      <c r="AS14" s="610">
        <v>3</v>
      </c>
      <c r="AT14" s="610"/>
      <c r="AU14" s="610"/>
      <c r="AV14" s="610"/>
      <c r="AW14" s="610">
        <v>2</v>
      </c>
      <c r="AX14" s="610">
        <v>6</v>
      </c>
      <c r="AY14" s="610">
        <v>56</v>
      </c>
      <c r="AZ14" s="610">
        <v>4</v>
      </c>
      <c r="BA14" s="610">
        <v>2</v>
      </c>
      <c r="BB14" s="610"/>
      <c r="BC14" s="610"/>
      <c r="BD14" s="610">
        <v>3</v>
      </c>
      <c r="BE14" s="610">
        <v>1</v>
      </c>
      <c r="BF14" s="610">
        <v>1</v>
      </c>
      <c r="BG14" s="610">
        <v>6</v>
      </c>
      <c r="BH14" s="610">
        <v>7</v>
      </c>
      <c r="BI14" s="610">
        <v>1</v>
      </c>
      <c r="BJ14" s="628">
        <v>80</v>
      </c>
      <c r="BK14" s="628">
        <v>2</v>
      </c>
      <c r="BL14" s="611">
        <v>1508</v>
      </c>
    </row>
    <row r="15" spans="1:64" x14ac:dyDescent="0.25">
      <c r="A15" s="619" t="s">
        <v>28</v>
      </c>
      <c r="B15" s="612">
        <v>44</v>
      </c>
      <c r="C15" s="612">
        <v>2</v>
      </c>
      <c r="D15" s="612">
        <v>40</v>
      </c>
      <c r="E15" s="612">
        <v>1</v>
      </c>
      <c r="F15" s="612"/>
      <c r="G15" s="612"/>
      <c r="H15" s="612">
        <v>19</v>
      </c>
      <c r="I15" s="612"/>
      <c r="J15" s="612"/>
      <c r="K15" s="612"/>
      <c r="L15" s="612"/>
      <c r="M15" s="612"/>
      <c r="N15" s="612"/>
      <c r="O15" s="612"/>
      <c r="P15" s="612"/>
      <c r="Q15" s="612">
        <v>70</v>
      </c>
      <c r="R15" s="612"/>
      <c r="S15" s="612">
        <v>5</v>
      </c>
      <c r="T15" s="612">
        <v>1</v>
      </c>
      <c r="U15" s="612">
        <v>91</v>
      </c>
      <c r="V15" s="612">
        <v>1</v>
      </c>
      <c r="W15" s="612">
        <v>2</v>
      </c>
      <c r="X15" s="612">
        <v>2</v>
      </c>
      <c r="Y15" s="612">
        <v>1</v>
      </c>
      <c r="Z15" s="612"/>
      <c r="AA15" s="612"/>
      <c r="AB15" s="612"/>
      <c r="AC15" s="612"/>
      <c r="AD15" s="612"/>
      <c r="AE15" s="612">
        <v>43</v>
      </c>
      <c r="AF15" s="612"/>
      <c r="AG15" s="612"/>
      <c r="AH15" s="612">
        <v>3</v>
      </c>
      <c r="AI15" s="612"/>
      <c r="AJ15" s="612">
        <v>10</v>
      </c>
      <c r="AK15" s="612"/>
      <c r="AL15" s="612">
        <v>2</v>
      </c>
      <c r="AM15" s="612">
        <v>3</v>
      </c>
      <c r="AN15" s="612">
        <v>29</v>
      </c>
      <c r="AO15" s="612">
        <v>3</v>
      </c>
      <c r="AP15" s="612"/>
      <c r="AQ15" s="612">
        <v>2</v>
      </c>
      <c r="AR15" s="612">
        <v>4</v>
      </c>
      <c r="AS15" s="612">
        <v>2</v>
      </c>
      <c r="AT15" s="612"/>
      <c r="AU15" s="612"/>
      <c r="AV15" s="612"/>
      <c r="AW15" s="612">
        <v>1</v>
      </c>
      <c r="AX15" s="612">
        <v>1</v>
      </c>
      <c r="AY15" s="612">
        <v>28</v>
      </c>
      <c r="AZ15" s="612">
        <v>1</v>
      </c>
      <c r="BA15" s="612">
        <v>1</v>
      </c>
      <c r="BB15" s="612"/>
      <c r="BC15" s="612"/>
      <c r="BD15" s="612">
        <v>2</v>
      </c>
      <c r="BE15" s="612"/>
      <c r="BF15" s="612"/>
      <c r="BG15" s="612">
        <v>1</v>
      </c>
      <c r="BH15" s="612">
        <v>1</v>
      </c>
      <c r="BI15" s="612"/>
      <c r="BJ15" s="629">
        <v>26</v>
      </c>
      <c r="BK15" s="629">
        <v>1</v>
      </c>
      <c r="BL15" s="613">
        <v>443</v>
      </c>
    </row>
    <row r="16" spans="1:64" x14ac:dyDescent="0.25">
      <c r="A16" s="609" t="s">
        <v>290</v>
      </c>
      <c r="B16" s="610">
        <v>49</v>
      </c>
      <c r="C16" s="610">
        <v>3</v>
      </c>
      <c r="D16" s="610">
        <v>48</v>
      </c>
      <c r="E16" s="610"/>
      <c r="F16" s="610"/>
      <c r="G16" s="610">
        <v>1</v>
      </c>
      <c r="H16" s="610">
        <v>16</v>
      </c>
      <c r="I16" s="610">
        <v>5</v>
      </c>
      <c r="J16" s="610"/>
      <c r="K16" s="610">
        <v>2</v>
      </c>
      <c r="L16" s="610">
        <v>1</v>
      </c>
      <c r="M16" s="610">
        <v>1</v>
      </c>
      <c r="N16" s="610"/>
      <c r="O16" s="610"/>
      <c r="P16" s="610">
        <v>3</v>
      </c>
      <c r="Q16" s="610">
        <v>96</v>
      </c>
      <c r="R16" s="610"/>
      <c r="S16" s="610">
        <v>14</v>
      </c>
      <c r="T16" s="610">
        <v>4</v>
      </c>
      <c r="U16" s="610">
        <v>99</v>
      </c>
      <c r="V16" s="610"/>
      <c r="W16" s="610">
        <v>10</v>
      </c>
      <c r="X16" s="610">
        <v>3</v>
      </c>
      <c r="Y16" s="610">
        <v>1</v>
      </c>
      <c r="Z16" s="610"/>
      <c r="AA16" s="610">
        <v>1</v>
      </c>
      <c r="AB16" s="610"/>
      <c r="AC16" s="610">
        <v>1</v>
      </c>
      <c r="AD16" s="610"/>
      <c r="AE16" s="610">
        <v>52</v>
      </c>
      <c r="AF16" s="610"/>
      <c r="AG16" s="610"/>
      <c r="AH16" s="610">
        <v>5</v>
      </c>
      <c r="AI16" s="610"/>
      <c r="AJ16" s="610">
        <v>22</v>
      </c>
      <c r="AK16" s="610">
        <v>1</v>
      </c>
      <c r="AL16" s="610">
        <v>2</v>
      </c>
      <c r="AM16" s="610">
        <v>8</v>
      </c>
      <c r="AN16" s="610">
        <v>17</v>
      </c>
      <c r="AO16" s="610">
        <v>2</v>
      </c>
      <c r="AP16" s="610">
        <v>4</v>
      </c>
      <c r="AQ16" s="610">
        <v>3</v>
      </c>
      <c r="AR16" s="610">
        <v>6</v>
      </c>
      <c r="AS16" s="610">
        <v>5</v>
      </c>
      <c r="AT16" s="610"/>
      <c r="AU16" s="610">
        <v>1</v>
      </c>
      <c r="AV16" s="610"/>
      <c r="AW16" s="610"/>
      <c r="AX16" s="610">
        <v>3</v>
      </c>
      <c r="AY16" s="610">
        <v>27</v>
      </c>
      <c r="AZ16" s="610">
        <v>1</v>
      </c>
      <c r="BA16" s="610">
        <v>4</v>
      </c>
      <c r="BB16" s="610"/>
      <c r="BC16" s="610"/>
      <c r="BD16" s="610"/>
      <c r="BE16" s="610"/>
      <c r="BF16" s="610"/>
      <c r="BG16" s="610"/>
      <c r="BH16" s="610">
        <v>2</v>
      </c>
      <c r="BI16" s="610"/>
      <c r="BJ16" s="628">
        <v>36</v>
      </c>
      <c r="BK16" s="628"/>
      <c r="BL16" s="611">
        <v>559</v>
      </c>
    </row>
    <row r="17" spans="1:64" x14ac:dyDescent="0.25">
      <c r="A17" s="619" t="s">
        <v>291</v>
      </c>
      <c r="B17" s="612">
        <v>91</v>
      </c>
      <c r="C17" s="612">
        <v>5</v>
      </c>
      <c r="D17" s="612">
        <v>122</v>
      </c>
      <c r="E17" s="612">
        <v>1</v>
      </c>
      <c r="F17" s="612"/>
      <c r="G17" s="612"/>
      <c r="H17" s="612">
        <v>22</v>
      </c>
      <c r="I17" s="612">
        <v>1</v>
      </c>
      <c r="J17" s="612">
        <v>1</v>
      </c>
      <c r="K17" s="612">
        <v>1</v>
      </c>
      <c r="L17" s="612"/>
      <c r="M17" s="612"/>
      <c r="N17" s="612"/>
      <c r="O17" s="612"/>
      <c r="P17" s="612"/>
      <c r="Q17" s="612">
        <v>167</v>
      </c>
      <c r="R17" s="612"/>
      <c r="S17" s="612">
        <v>19</v>
      </c>
      <c r="T17" s="612">
        <v>1</v>
      </c>
      <c r="U17" s="612">
        <v>174</v>
      </c>
      <c r="V17" s="612"/>
      <c r="W17" s="612">
        <v>7</v>
      </c>
      <c r="X17" s="612">
        <v>3</v>
      </c>
      <c r="Y17" s="612">
        <v>3</v>
      </c>
      <c r="Z17" s="612">
        <v>1</v>
      </c>
      <c r="AA17" s="612">
        <v>1</v>
      </c>
      <c r="AB17" s="612"/>
      <c r="AC17" s="612"/>
      <c r="AD17" s="612"/>
      <c r="AE17" s="612">
        <v>125</v>
      </c>
      <c r="AF17" s="612">
        <v>1</v>
      </c>
      <c r="AG17" s="612">
        <v>1</v>
      </c>
      <c r="AH17" s="612">
        <v>3</v>
      </c>
      <c r="AI17" s="612">
        <v>1</v>
      </c>
      <c r="AJ17" s="612">
        <v>35</v>
      </c>
      <c r="AK17" s="612">
        <v>3</v>
      </c>
      <c r="AL17" s="612">
        <v>3</v>
      </c>
      <c r="AM17" s="612">
        <v>5</v>
      </c>
      <c r="AN17" s="612">
        <v>39</v>
      </c>
      <c r="AO17" s="612">
        <v>3</v>
      </c>
      <c r="AP17" s="612">
        <v>1</v>
      </c>
      <c r="AQ17" s="612">
        <v>2</v>
      </c>
      <c r="AR17" s="612">
        <v>5</v>
      </c>
      <c r="AS17" s="612">
        <v>2</v>
      </c>
      <c r="AT17" s="612"/>
      <c r="AU17" s="612">
        <v>1</v>
      </c>
      <c r="AV17" s="612">
        <v>1</v>
      </c>
      <c r="AW17" s="612"/>
      <c r="AX17" s="612">
        <v>2</v>
      </c>
      <c r="AY17" s="612">
        <v>66</v>
      </c>
      <c r="AZ17" s="612">
        <v>1</v>
      </c>
      <c r="BA17" s="612"/>
      <c r="BB17" s="612">
        <v>4</v>
      </c>
      <c r="BC17" s="612"/>
      <c r="BD17" s="612"/>
      <c r="BE17" s="612"/>
      <c r="BF17" s="612"/>
      <c r="BG17" s="612">
        <v>1</v>
      </c>
      <c r="BH17" s="612">
        <v>5</v>
      </c>
      <c r="BI17" s="612"/>
      <c r="BJ17" s="629">
        <v>41</v>
      </c>
      <c r="BK17" s="629"/>
      <c r="BL17" s="613">
        <v>971</v>
      </c>
    </row>
    <row r="18" spans="1:64" x14ac:dyDescent="0.25">
      <c r="A18" s="609" t="s">
        <v>292</v>
      </c>
      <c r="B18" s="610">
        <v>40</v>
      </c>
      <c r="C18" s="610">
        <v>4</v>
      </c>
      <c r="D18" s="610">
        <v>52</v>
      </c>
      <c r="E18" s="610">
        <v>1</v>
      </c>
      <c r="F18" s="610"/>
      <c r="G18" s="610">
        <v>1</v>
      </c>
      <c r="H18" s="610">
        <v>12</v>
      </c>
      <c r="I18" s="610">
        <v>2</v>
      </c>
      <c r="J18" s="610">
        <v>1</v>
      </c>
      <c r="K18" s="610">
        <v>2</v>
      </c>
      <c r="L18" s="610">
        <v>2</v>
      </c>
      <c r="M18" s="610"/>
      <c r="N18" s="610"/>
      <c r="O18" s="610"/>
      <c r="P18" s="610">
        <v>6</v>
      </c>
      <c r="Q18" s="610">
        <v>67</v>
      </c>
      <c r="R18" s="610"/>
      <c r="S18" s="610">
        <v>10</v>
      </c>
      <c r="T18" s="610">
        <v>2</v>
      </c>
      <c r="U18" s="610">
        <v>110</v>
      </c>
      <c r="V18" s="610"/>
      <c r="W18" s="610">
        <v>9</v>
      </c>
      <c r="X18" s="610">
        <v>3</v>
      </c>
      <c r="Y18" s="610"/>
      <c r="Z18" s="610"/>
      <c r="AA18" s="610"/>
      <c r="AB18" s="610"/>
      <c r="AC18" s="610">
        <v>1</v>
      </c>
      <c r="AD18" s="610"/>
      <c r="AE18" s="610">
        <v>56</v>
      </c>
      <c r="AF18" s="610"/>
      <c r="AG18" s="610"/>
      <c r="AH18" s="610">
        <v>3</v>
      </c>
      <c r="AI18" s="610"/>
      <c r="AJ18" s="610">
        <v>20</v>
      </c>
      <c r="AK18" s="610"/>
      <c r="AL18" s="610">
        <v>1</v>
      </c>
      <c r="AM18" s="610">
        <v>1</v>
      </c>
      <c r="AN18" s="610">
        <v>30</v>
      </c>
      <c r="AO18" s="610">
        <v>1</v>
      </c>
      <c r="AP18" s="610">
        <v>1</v>
      </c>
      <c r="AQ18" s="610">
        <v>1</v>
      </c>
      <c r="AR18" s="610">
        <v>3</v>
      </c>
      <c r="AS18" s="610"/>
      <c r="AT18" s="610"/>
      <c r="AU18" s="610"/>
      <c r="AV18" s="610"/>
      <c r="AW18" s="610"/>
      <c r="AX18" s="610">
        <v>3</v>
      </c>
      <c r="AY18" s="610">
        <v>36</v>
      </c>
      <c r="AZ18" s="610"/>
      <c r="BA18" s="610"/>
      <c r="BB18" s="610">
        <v>1</v>
      </c>
      <c r="BC18" s="610"/>
      <c r="BD18" s="610"/>
      <c r="BE18" s="610">
        <v>1</v>
      </c>
      <c r="BF18" s="610"/>
      <c r="BG18" s="610">
        <v>1</v>
      </c>
      <c r="BH18" s="610">
        <v>4</v>
      </c>
      <c r="BI18" s="610"/>
      <c r="BJ18" s="628">
        <v>33</v>
      </c>
      <c r="BK18" s="628"/>
      <c r="BL18" s="611">
        <v>521</v>
      </c>
    </row>
    <row r="19" spans="1:64" x14ac:dyDescent="0.25">
      <c r="A19" s="619" t="s">
        <v>30</v>
      </c>
      <c r="B19" s="612">
        <v>163</v>
      </c>
      <c r="C19" s="612">
        <v>11</v>
      </c>
      <c r="D19" s="612">
        <v>168</v>
      </c>
      <c r="E19" s="612">
        <v>2</v>
      </c>
      <c r="F19" s="612"/>
      <c r="G19" s="612">
        <v>3</v>
      </c>
      <c r="H19" s="612">
        <v>64</v>
      </c>
      <c r="I19" s="612">
        <v>6</v>
      </c>
      <c r="J19" s="612">
        <v>5</v>
      </c>
      <c r="K19" s="612">
        <v>4</v>
      </c>
      <c r="L19" s="612"/>
      <c r="M19" s="612"/>
      <c r="N19" s="612"/>
      <c r="O19" s="612"/>
      <c r="P19" s="612">
        <v>2</v>
      </c>
      <c r="Q19" s="612">
        <v>302</v>
      </c>
      <c r="R19" s="612"/>
      <c r="S19" s="612">
        <v>45</v>
      </c>
      <c r="T19" s="612"/>
      <c r="U19" s="612">
        <v>266</v>
      </c>
      <c r="V19" s="612">
        <v>2</v>
      </c>
      <c r="W19" s="612">
        <v>21</v>
      </c>
      <c r="X19" s="612">
        <v>13</v>
      </c>
      <c r="Y19" s="612">
        <v>2</v>
      </c>
      <c r="Z19" s="612">
        <v>2</v>
      </c>
      <c r="AA19" s="612">
        <v>1</v>
      </c>
      <c r="AB19" s="612"/>
      <c r="AC19" s="612">
        <v>2</v>
      </c>
      <c r="AD19" s="612"/>
      <c r="AE19" s="612">
        <v>186</v>
      </c>
      <c r="AF19" s="612"/>
      <c r="AG19" s="612">
        <v>1</v>
      </c>
      <c r="AH19" s="612">
        <v>10</v>
      </c>
      <c r="AI19" s="612">
        <v>1</v>
      </c>
      <c r="AJ19" s="612">
        <v>47</v>
      </c>
      <c r="AK19" s="612">
        <v>1</v>
      </c>
      <c r="AL19" s="612">
        <v>6</v>
      </c>
      <c r="AM19" s="612">
        <v>11</v>
      </c>
      <c r="AN19" s="612">
        <v>84</v>
      </c>
      <c r="AO19" s="612">
        <v>3</v>
      </c>
      <c r="AP19" s="612">
        <v>8</v>
      </c>
      <c r="AQ19" s="612">
        <v>6</v>
      </c>
      <c r="AR19" s="612">
        <v>7</v>
      </c>
      <c r="AS19" s="612">
        <v>4</v>
      </c>
      <c r="AT19" s="612">
        <v>1</v>
      </c>
      <c r="AU19" s="612"/>
      <c r="AV19" s="612">
        <v>2</v>
      </c>
      <c r="AW19" s="612"/>
      <c r="AX19" s="612">
        <v>3</v>
      </c>
      <c r="AY19" s="612">
        <v>76</v>
      </c>
      <c r="AZ19" s="612"/>
      <c r="BA19" s="612">
        <v>4</v>
      </c>
      <c r="BB19" s="612">
        <v>1</v>
      </c>
      <c r="BC19" s="612"/>
      <c r="BD19" s="612"/>
      <c r="BE19" s="612">
        <v>1</v>
      </c>
      <c r="BF19" s="612"/>
      <c r="BG19" s="612">
        <v>2</v>
      </c>
      <c r="BH19" s="612">
        <v>10</v>
      </c>
      <c r="BI19" s="612"/>
      <c r="BJ19" s="629">
        <v>78</v>
      </c>
      <c r="BK19" s="629">
        <v>2</v>
      </c>
      <c r="BL19" s="613">
        <v>1639</v>
      </c>
    </row>
    <row r="20" spans="1:64" x14ac:dyDescent="0.25">
      <c r="A20" s="609" t="s">
        <v>298</v>
      </c>
      <c r="B20" s="610">
        <v>33</v>
      </c>
      <c r="C20" s="610">
        <v>4</v>
      </c>
      <c r="D20" s="610">
        <v>35</v>
      </c>
      <c r="E20" s="610">
        <v>1</v>
      </c>
      <c r="F20" s="610"/>
      <c r="G20" s="610"/>
      <c r="H20" s="610">
        <v>10</v>
      </c>
      <c r="I20" s="610">
        <v>2</v>
      </c>
      <c r="J20" s="610"/>
      <c r="K20" s="610"/>
      <c r="L20" s="610"/>
      <c r="M20" s="610"/>
      <c r="N20" s="610"/>
      <c r="O20" s="610"/>
      <c r="P20" s="610">
        <v>2</v>
      </c>
      <c r="Q20" s="610">
        <v>55</v>
      </c>
      <c r="R20" s="610"/>
      <c r="S20" s="610">
        <v>7</v>
      </c>
      <c r="T20" s="610">
        <v>1</v>
      </c>
      <c r="U20" s="610">
        <v>81</v>
      </c>
      <c r="V20" s="610"/>
      <c r="W20" s="610">
        <v>1</v>
      </c>
      <c r="X20" s="610"/>
      <c r="Y20" s="610">
        <v>1</v>
      </c>
      <c r="Z20" s="610"/>
      <c r="AA20" s="610"/>
      <c r="AB20" s="610"/>
      <c r="AC20" s="610"/>
      <c r="AD20" s="610"/>
      <c r="AE20" s="610">
        <v>40</v>
      </c>
      <c r="AF20" s="610"/>
      <c r="AG20" s="610"/>
      <c r="AH20" s="610">
        <v>2</v>
      </c>
      <c r="AI20" s="610"/>
      <c r="AJ20" s="610">
        <v>16</v>
      </c>
      <c r="AK20" s="610"/>
      <c r="AL20" s="610"/>
      <c r="AM20" s="610">
        <v>1</v>
      </c>
      <c r="AN20" s="610">
        <v>16</v>
      </c>
      <c r="AO20" s="610">
        <v>1</v>
      </c>
      <c r="AP20" s="610">
        <v>3</v>
      </c>
      <c r="AQ20" s="610">
        <v>2</v>
      </c>
      <c r="AR20" s="610">
        <v>3</v>
      </c>
      <c r="AS20" s="610">
        <v>1</v>
      </c>
      <c r="AT20" s="610"/>
      <c r="AU20" s="610">
        <v>1</v>
      </c>
      <c r="AV20" s="610"/>
      <c r="AW20" s="610"/>
      <c r="AX20" s="610"/>
      <c r="AY20" s="610">
        <v>30</v>
      </c>
      <c r="AZ20" s="610"/>
      <c r="BA20" s="610">
        <v>2</v>
      </c>
      <c r="BB20" s="610">
        <v>1</v>
      </c>
      <c r="BC20" s="610"/>
      <c r="BD20" s="610">
        <v>1</v>
      </c>
      <c r="BE20" s="610">
        <v>1</v>
      </c>
      <c r="BF20" s="610"/>
      <c r="BG20" s="610">
        <v>1</v>
      </c>
      <c r="BH20" s="610"/>
      <c r="BI20" s="610"/>
      <c r="BJ20" s="628">
        <v>16</v>
      </c>
      <c r="BK20" s="628"/>
      <c r="BL20" s="611">
        <v>371</v>
      </c>
    </row>
    <row r="21" spans="1:64" x14ac:dyDescent="0.25">
      <c r="A21" s="619" t="s">
        <v>299</v>
      </c>
      <c r="B21" s="612">
        <v>14</v>
      </c>
      <c r="C21" s="612">
        <v>2</v>
      </c>
      <c r="D21" s="612">
        <v>15</v>
      </c>
      <c r="E21" s="612">
        <v>1</v>
      </c>
      <c r="F21" s="612"/>
      <c r="G21" s="612">
        <v>1</v>
      </c>
      <c r="H21" s="612">
        <v>5</v>
      </c>
      <c r="I21" s="612"/>
      <c r="J21" s="612">
        <v>1</v>
      </c>
      <c r="K21" s="612"/>
      <c r="L21" s="612">
        <v>2</v>
      </c>
      <c r="M21" s="612"/>
      <c r="N21" s="612"/>
      <c r="O21" s="612"/>
      <c r="P21" s="612"/>
      <c r="Q21" s="612">
        <v>26</v>
      </c>
      <c r="R21" s="612"/>
      <c r="S21" s="612">
        <v>1</v>
      </c>
      <c r="T21" s="612"/>
      <c r="U21" s="612">
        <v>21</v>
      </c>
      <c r="V21" s="612"/>
      <c r="W21" s="612">
        <v>1</v>
      </c>
      <c r="X21" s="612"/>
      <c r="Y21" s="612"/>
      <c r="Z21" s="612"/>
      <c r="AA21" s="612"/>
      <c r="AB21" s="612"/>
      <c r="AC21" s="612"/>
      <c r="AD21" s="612"/>
      <c r="AE21" s="612">
        <v>16</v>
      </c>
      <c r="AF21" s="612"/>
      <c r="AG21" s="612"/>
      <c r="AH21" s="612">
        <v>1</v>
      </c>
      <c r="AI21" s="612">
        <v>1</v>
      </c>
      <c r="AJ21" s="612">
        <v>9</v>
      </c>
      <c r="AK21" s="612">
        <v>1</v>
      </c>
      <c r="AL21" s="612">
        <v>2</v>
      </c>
      <c r="AM21" s="612"/>
      <c r="AN21" s="612">
        <v>8</v>
      </c>
      <c r="AO21" s="612"/>
      <c r="AP21" s="612"/>
      <c r="AQ21" s="612">
        <v>2</v>
      </c>
      <c r="AR21" s="612">
        <v>1</v>
      </c>
      <c r="AS21" s="612"/>
      <c r="AT21" s="612"/>
      <c r="AU21" s="612"/>
      <c r="AV21" s="612"/>
      <c r="AW21" s="612"/>
      <c r="AX21" s="612"/>
      <c r="AY21" s="612">
        <v>4</v>
      </c>
      <c r="AZ21" s="612"/>
      <c r="BA21" s="612">
        <v>1</v>
      </c>
      <c r="BB21" s="612"/>
      <c r="BC21" s="612"/>
      <c r="BD21" s="612">
        <v>1</v>
      </c>
      <c r="BE21" s="612"/>
      <c r="BF21" s="612"/>
      <c r="BG21" s="612"/>
      <c r="BH21" s="612"/>
      <c r="BI21" s="612"/>
      <c r="BJ21" s="629">
        <v>9</v>
      </c>
      <c r="BK21" s="629"/>
      <c r="BL21" s="613">
        <v>146</v>
      </c>
    </row>
    <row r="22" spans="1:64" x14ac:dyDescent="0.25">
      <c r="A22" s="609" t="s">
        <v>309</v>
      </c>
      <c r="B22" s="610">
        <v>81</v>
      </c>
      <c r="C22" s="610">
        <v>2</v>
      </c>
      <c r="D22" s="610">
        <v>80</v>
      </c>
      <c r="E22" s="610">
        <v>2</v>
      </c>
      <c r="F22" s="610">
        <v>1</v>
      </c>
      <c r="G22" s="610">
        <v>1</v>
      </c>
      <c r="H22" s="610">
        <v>22</v>
      </c>
      <c r="I22" s="610">
        <v>7</v>
      </c>
      <c r="J22" s="610">
        <v>1</v>
      </c>
      <c r="K22" s="610">
        <v>2</v>
      </c>
      <c r="L22" s="610"/>
      <c r="M22" s="610"/>
      <c r="N22" s="610"/>
      <c r="O22" s="610"/>
      <c r="P22" s="610">
        <v>1</v>
      </c>
      <c r="Q22" s="610">
        <v>142</v>
      </c>
      <c r="R22" s="610"/>
      <c r="S22" s="610">
        <v>18</v>
      </c>
      <c r="T22" s="610">
        <v>2</v>
      </c>
      <c r="U22" s="610">
        <v>106</v>
      </c>
      <c r="V22" s="610">
        <v>1</v>
      </c>
      <c r="W22" s="610">
        <v>8</v>
      </c>
      <c r="X22" s="610">
        <v>3</v>
      </c>
      <c r="Y22" s="610">
        <v>2</v>
      </c>
      <c r="Z22" s="610"/>
      <c r="AA22" s="610">
        <v>3</v>
      </c>
      <c r="AB22" s="610"/>
      <c r="AC22" s="610">
        <v>2</v>
      </c>
      <c r="AD22" s="610"/>
      <c r="AE22" s="610">
        <v>71</v>
      </c>
      <c r="AF22" s="610"/>
      <c r="AG22" s="610">
        <v>1</v>
      </c>
      <c r="AH22" s="610">
        <v>1</v>
      </c>
      <c r="AI22" s="610">
        <v>1</v>
      </c>
      <c r="AJ22" s="610">
        <v>31</v>
      </c>
      <c r="AK22" s="610"/>
      <c r="AL22" s="610">
        <v>1</v>
      </c>
      <c r="AM22" s="610">
        <v>2</v>
      </c>
      <c r="AN22" s="610">
        <v>34</v>
      </c>
      <c r="AO22" s="610">
        <v>3</v>
      </c>
      <c r="AP22" s="610">
        <v>2</v>
      </c>
      <c r="AQ22" s="610">
        <v>2</v>
      </c>
      <c r="AR22" s="610">
        <v>4</v>
      </c>
      <c r="AS22" s="610">
        <v>5</v>
      </c>
      <c r="AT22" s="610"/>
      <c r="AU22" s="610">
        <v>1</v>
      </c>
      <c r="AV22" s="610"/>
      <c r="AW22" s="610">
        <v>1</v>
      </c>
      <c r="AX22" s="610">
        <v>2</v>
      </c>
      <c r="AY22" s="610">
        <v>29</v>
      </c>
      <c r="AZ22" s="610"/>
      <c r="BA22" s="610"/>
      <c r="BB22" s="610">
        <v>1</v>
      </c>
      <c r="BC22" s="610"/>
      <c r="BD22" s="610"/>
      <c r="BE22" s="610"/>
      <c r="BF22" s="610"/>
      <c r="BG22" s="610">
        <v>2</v>
      </c>
      <c r="BH22" s="610">
        <v>2</v>
      </c>
      <c r="BI22" s="610"/>
      <c r="BJ22" s="628">
        <v>39</v>
      </c>
      <c r="BK22" s="628"/>
      <c r="BL22" s="611">
        <v>722</v>
      </c>
    </row>
    <row r="23" spans="1:64" x14ac:dyDescent="0.25">
      <c r="A23" s="619" t="s">
        <v>31</v>
      </c>
      <c r="B23" s="612">
        <v>52</v>
      </c>
      <c r="C23" s="612">
        <v>7</v>
      </c>
      <c r="D23" s="612">
        <v>35</v>
      </c>
      <c r="E23" s="612"/>
      <c r="F23" s="612"/>
      <c r="G23" s="612"/>
      <c r="H23" s="612">
        <v>9</v>
      </c>
      <c r="I23" s="612">
        <v>1</v>
      </c>
      <c r="J23" s="612">
        <v>2</v>
      </c>
      <c r="K23" s="612">
        <v>1</v>
      </c>
      <c r="L23" s="612"/>
      <c r="M23" s="612"/>
      <c r="N23" s="612"/>
      <c r="O23" s="612"/>
      <c r="P23" s="612">
        <v>1</v>
      </c>
      <c r="Q23" s="612">
        <v>69</v>
      </c>
      <c r="R23" s="612"/>
      <c r="S23" s="612">
        <v>13</v>
      </c>
      <c r="T23" s="612"/>
      <c r="U23" s="612">
        <v>108</v>
      </c>
      <c r="V23" s="612"/>
      <c r="W23" s="612">
        <v>2</v>
      </c>
      <c r="X23" s="612"/>
      <c r="Y23" s="612">
        <v>1</v>
      </c>
      <c r="Z23" s="612">
        <v>1</v>
      </c>
      <c r="AA23" s="612">
        <v>1</v>
      </c>
      <c r="AB23" s="612"/>
      <c r="AC23" s="612"/>
      <c r="AD23" s="612"/>
      <c r="AE23" s="612">
        <v>80</v>
      </c>
      <c r="AF23" s="612"/>
      <c r="AG23" s="612">
        <v>1</v>
      </c>
      <c r="AH23" s="612">
        <v>4</v>
      </c>
      <c r="AI23" s="612">
        <v>2</v>
      </c>
      <c r="AJ23" s="612">
        <v>27</v>
      </c>
      <c r="AK23" s="612">
        <v>1</v>
      </c>
      <c r="AL23" s="612">
        <v>1</v>
      </c>
      <c r="AM23" s="612">
        <v>1</v>
      </c>
      <c r="AN23" s="612">
        <v>29</v>
      </c>
      <c r="AO23" s="612">
        <v>3</v>
      </c>
      <c r="AP23" s="612">
        <v>2</v>
      </c>
      <c r="AQ23" s="612">
        <v>2</v>
      </c>
      <c r="AR23" s="612">
        <v>3</v>
      </c>
      <c r="AS23" s="612">
        <v>3</v>
      </c>
      <c r="AT23" s="612"/>
      <c r="AU23" s="612"/>
      <c r="AV23" s="612"/>
      <c r="AW23" s="612">
        <v>1</v>
      </c>
      <c r="AX23" s="612">
        <v>4</v>
      </c>
      <c r="AY23" s="612">
        <v>40</v>
      </c>
      <c r="AZ23" s="612"/>
      <c r="BA23" s="612">
        <v>1</v>
      </c>
      <c r="BB23" s="612">
        <v>1</v>
      </c>
      <c r="BC23" s="612"/>
      <c r="BD23" s="612"/>
      <c r="BE23" s="612"/>
      <c r="BF23" s="612"/>
      <c r="BG23" s="612">
        <v>1</v>
      </c>
      <c r="BH23" s="612">
        <v>5</v>
      </c>
      <c r="BI23" s="612"/>
      <c r="BJ23" s="629">
        <v>40</v>
      </c>
      <c r="BK23" s="629"/>
      <c r="BL23" s="613">
        <v>555</v>
      </c>
    </row>
    <row r="24" spans="1:64" x14ac:dyDescent="0.25">
      <c r="A24" s="609" t="s">
        <v>32</v>
      </c>
      <c r="B24" s="610">
        <v>90</v>
      </c>
      <c r="C24" s="610">
        <v>6</v>
      </c>
      <c r="D24" s="610">
        <v>112</v>
      </c>
      <c r="E24" s="610"/>
      <c r="F24" s="610"/>
      <c r="G24" s="610">
        <v>1</v>
      </c>
      <c r="H24" s="610">
        <v>17</v>
      </c>
      <c r="I24" s="610">
        <v>2</v>
      </c>
      <c r="J24" s="610">
        <v>2</v>
      </c>
      <c r="K24" s="610"/>
      <c r="L24" s="610">
        <v>1</v>
      </c>
      <c r="M24" s="610"/>
      <c r="N24" s="610">
        <v>1</v>
      </c>
      <c r="O24" s="610"/>
      <c r="P24" s="610">
        <v>2</v>
      </c>
      <c r="Q24" s="610">
        <v>222</v>
      </c>
      <c r="R24" s="610"/>
      <c r="S24" s="610">
        <v>14</v>
      </c>
      <c r="T24" s="610">
        <v>2</v>
      </c>
      <c r="U24" s="610">
        <v>148</v>
      </c>
      <c r="V24" s="610"/>
      <c r="W24" s="610">
        <v>8</v>
      </c>
      <c r="X24" s="610">
        <v>4</v>
      </c>
      <c r="Y24" s="610">
        <v>1</v>
      </c>
      <c r="Z24" s="610"/>
      <c r="AA24" s="610"/>
      <c r="AB24" s="610"/>
      <c r="AC24" s="610">
        <v>1</v>
      </c>
      <c r="AD24" s="610"/>
      <c r="AE24" s="610">
        <v>83</v>
      </c>
      <c r="AF24" s="610"/>
      <c r="AG24" s="610">
        <v>1</v>
      </c>
      <c r="AH24" s="610">
        <v>3</v>
      </c>
      <c r="AI24" s="610"/>
      <c r="AJ24" s="610">
        <v>29</v>
      </c>
      <c r="AK24" s="610"/>
      <c r="AL24" s="610">
        <v>2</v>
      </c>
      <c r="AM24" s="610">
        <v>4</v>
      </c>
      <c r="AN24" s="610">
        <v>32</v>
      </c>
      <c r="AO24" s="610">
        <v>1</v>
      </c>
      <c r="AP24" s="610">
        <v>2</v>
      </c>
      <c r="AQ24" s="610">
        <v>2</v>
      </c>
      <c r="AR24" s="610">
        <v>3</v>
      </c>
      <c r="AS24" s="610">
        <v>3</v>
      </c>
      <c r="AT24" s="610"/>
      <c r="AU24" s="610"/>
      <c r="AV24" s="610">
        <v>1</v>
      </c>
      <c r="AW24" s="610"/>
      <c r="AX24" s="610">
        <v>3</v>
      </c>
      <c r="AY24" s="610">
        <v>46</v>
      </c>
      <c r="AZ24" s="610"/>
      <c r="BA24" s="610">
        <v>3</v>
      </c>
      <c r="BB24" s="610">
        <v>3</v>
      </c>
      <c r="BC24" s="610"/>
      <c r="BD24" s="610"/>
      <c r="BE24" s="610"/>
      <c r="BF24" s="610"/>
      <c r="BG24" s="610">
        <v>3</v>
      </c>
      <c r="BH24" s="610">
        <v>2</v>
      </c>
      <c r="BI24" s="610">
        <v>1</v>
      </c>
      <c r="BJ24" s="628">
        <v>50</v>
      </c>
      <c r="BK24" s="628"/>
      <c r="BL24" s="611">
        <v>911</v>
      </c>
    </row>
    <row r="25" spans="1:64" x14ac:dyDescent="0.25">
      <c r="A25" s="619" t="s">
        <v>300</v>
      </c>
      <c r="B25" s="612">
        <v>46</v>
      </c>
      <c r="C25" s="612">
        <v>1</v>
      </c>
      <c r="D25" s="612">
        <v>30</v>
      </c>
      <c r="E25" s="612"/>
      <c r="F25" s="612"/>
      <c r="G25" s="612"/>
      <c r="H25" s="612">
        <v>8</v>
      </c>
      <c r="I25" s="612">
        <v>1</v>
      </c>
      <c r="J25" s="612">
        <v>2</v>
      </c>
      <c r="K25" s="612">
        <v>1</v>
      </c>
      <c r="L25" s="612">
        <v>1</v>
      </c>
      <c r="M25" s="612"/>
      <c r="N25" s="612"/>
      <c r="O25" s="612"/>
      <c r="P25" s="612">
        <v>1</v>
      </c>
      <c r="Q25" s="612">
        <v>59</v>
      </c>
      <c r="R25" s="612"/>
      <c r="S25" s="612">
        <v>6</v>
      </c>
      <c r="T25" s="612">
        <v>3</v>
      </c>
      <c r="U25" s="612">
        <v>52</v>
      </c>
      <c r="V25" s="612">
        <v>1</v>
      </c>
      <c r="W25" s="612">
        <v>10</v>
      </c>
      <c r="X25" s="612">
        <v>4</v>
      </c>
      <c r="Y25" s="612"/>
      <c r="Z25" s="612">
        <v>1</v>
      </c>
      <c r="AA25" s="612"/>
      <c r="AB25" s="612"/>
      <c r="AC25" s="612"/>
      <c r="AD25" s="612"/>
      <c r="AE25" s="612">
        <v>33</v>
      </c>
      <c r="AF25" s="612"/>
      <c r="AG25" s="612"/>
      <c r="AH25" s="612">
        <v>2</v>
      </c>
      <c r="AI25" s="612">
        <v>1</v>
      </c>
      <c r="AJ25" s="612">
        <v>12</v>
      </c>
      <c r="AK25" s="612">
        <v>1</v>
      </c>
      <c r="AL25" s="612"/>
      <c r="AM25" s="612">
        <v>3</v>
      </c>
      <c r="AN25" s="612">
        <v>21</v>
      </c>
      <c r="AO25" s="612">
        <v>2</v>
      </c>
      <c r="AP25" s="612"/>
      <c r="AQ25" s="612">
        <v>3</v>
      </c>
      <c r="AR25" s="612">
        <v>1</v>
      </c>
      <c r="AS25" s="612">
        <v>1</v>
      </c>
      <c r="AT25" s="612"/>
      <c r="AU25" s="612">
        <v>1</v>
      </c>
      <c r="AV25" s="612"/>
      <c r="AW25" s="612"/>
      <c r="AX25" s="612">
        <v>1</v>
      </c>
      <c r="AY25" s="612">
        <v>31</v>
      </c>
      <c r="AZ25" s="612"/>
      <c r="BA25" s="612">
        <v>2</v>
      </c>
      <c r="BB25" s="612"/>
      <c r="BC25" s="612">
        <v>1</v>
      </c>
      <c r="BD25" s="612"/>
      <c r="BE25" s="612">
        <v>2</v>
      </c>
      <c r="BF25" s="612"/>
      <c r="BG25" s="612">
        <v>1</v>
      </c>
      <c r="BH25" s="612">
        <v>1</v>
      </c>
      <c r="BI25" s="612"/>
      <c r="BJ25" s="629">
        <v>31</v>
      </c>
      <c r="BK25" s="629">
        <v>1</v>
      </c>
      <c r="BL25" s="613">
        <v>379</v>
      </c>
    </row>
    <row r="26" spans="1:64" x14ac:dyDescent="0.25">
      <c r="A26" s="609" t="s">
        <v>33</v>
      </c>
      <c r="B26" s="610">
        <v>20</v>
      </c>
      <c r="C26" s="610">
        <v>1</v>
      </c>
      <c r="D26" s="610">
        <v>6</v>
      </c>
      <c r="E26" s="610">
        <v>1</v>
      </c>
      <c r="F26" s="610"/>
      <c r="G26" s="610">
        <v>1</v>
      </c>
      <c r="H26" s="610">
        <v>4</v>
      </c>
      <c r="I26" s="610"/>
      <c r="J26" s="610">
        <v>1</v>
      </c>
      <c r="K26" s="610"/>
      <c r="L26" s="610">
        <v>1</v>
      </c>
      <c r="M26" s="610"/>
      <c r="N26" s="610"/>
      <c r="O26" s="610"/>
      <c r="P26" s="610">
        <v>1</v>
      </c>
      <c r="Q26" s="610">
        <v>28</v>
      </c>
      <c r="R26" s="610"/>
      <c r="S26" s="610">
        <v>1</v>
      </c>
      <c r="T26" s="610">
        <v>1</v>
      </c>
      <c r="U26" s="610">
        <v>36</v>
      </c>
      <c r="V26" s="610">
        <v>1</v>
      </c>
      <c r="W26" s="610">
        <v>2</v>
      </c>
      <c r="X26" s="610"/>
      <c r="Y26" s="610"/>
      <c r="Z26" s="610"/>
      <c r="AA26" s="610"/>
      <c r="AB26" s="610"/>
      <c r="AC26" s="610"/>
      <c r="AD26" s="610"/>
      <c r="AE26" s="610">
        <v>22</v>
      </c>
      <c r="AF26" s="610"/>
      <c r="AG26" s="610"/>
      <c r="AH26" s="610">
        <v>1</v>
      </c>
      <c r="AI26" s="610"/>
      <c r="AJ26" s="610">
        <v>7</v>
      </c>
      <c r="AK26" s="610"/>
      <c r="AL26" s="610">
        <v>1</v>
      </c>
      <c r="AM26" s="610"/>
      <c r="AN26" s="610">
        <v>7</v>
      </c>
      <c r="AO26" s="610"/>
      <c r="AP26" s="610">
        <v>2</v>
      </c>
      <c r="AQ26" s="610">
        <v>1</v>
      </c>
      <c r="AR26" s="610"/>
      <c r="AS26" s="610">
        <v>2</v>
      </c>
      <c r="AT26" s="610"/>
      <c r="AU26" s="610"/>
      <c r="AV26" s="610"/>
      <c r="AW26" s="610"/>
      <c r="AX26" s="610">
        <v>1</v>
      </c>
      <c r="AY26" s="610">
        <v>16</v>
      </c>
      <c r="AZ26" s="610"/>
      <c r="BA26" s="610"/>
      <c r="BB26" s="610">
        <v>1</v>
      </c>
      <c r="BC26" s="610"/>
      <c r="BD26" s="610"/>
      <c r="BE26" s="610"/>
      <c r="BF26" s="610"/>
      <c r="BG26" s="610"/>
      <c r="BH26" s="610">
        <v>1</v>
      </c>
      <c r="BI26" s="610"/>
      <c r="BJ26" s="628">
        <v>16</v>
      </c>
      <c r="BK26" s="628"/>
      <c r="BL26" s="614">
        <v>183</v>
      </c>
    </row>
    <row r="27" spans="1:64" x14ac:dyDescent="0.25">
      <c r="A27" s="619" t="s">
        <v>34</v>
      </c>
      <c r="B27" s="612">
        <v>15</v>
      </c>
      <c r="C27" s="612">
        <v>1</v>
      </c>
      <c r="D27" s="612">
        <v>19</v>
      </c>
      <c r="E27" s="612"/>
      <c r="F27" s="612"/>
      <c r="G27" s="612"/>
      <c r="H27" s="612">
        <v>7</v>
      </c>
      <c r="I27" s="612">
        <v>1</v>
      </c>
      <c r="J27" s="612">
        <v>2</v>
      </c>
      <c r="K27" s="612"/>
      <c r="L27" s="612"/>
      <c r="M27" s="612"/>
      <c r="N27" s="612">
        <v>2</v>
      </c>
      <c r="O27" s="612"/>
      <c r="P27" s="612"/>
      <c r="Q27" s="612">
        <v>51</v>
      </c>
      <c r="R27" s="612"/>
      <c r="S27" s="612">
        <v>3</v>
      </c>
      <c r="T27" s="612"/>
      <c r="U27" s="612">
        <v>42</v>
      </c>
      <c r="V27" s="612"/>
      <c r="W27" s="612">
        <v>3</v>
      </c>
      <c r="X27" s="612">
        <v>1</v>
      </c>
      <c r="Y27" s="612">
        <v>1</v>
      </c>
      <c r="Z27" s="612"/>
      <c r="AA27" s="612"/>
      <c r="AB27" s="612"/>
      <c r="AC27" s="612"/>
      <c r="AD27" s="612"/>
      <c r="AE27" s="612">
        <v>14</v>
      </c>
      <c r="AF27" s="612"/>
      <c r="AG27" s="612"/>
      <c r="AH27" s="612">
        <v>3</v>
      </c>
      <c r="AI27" s="612"/>
      <c r="AJ27" s="612">
        <v>7</v>
      </c>
      <c r="AK27" s="612">
        <v>1</v>
      </c>
      <c r="AL27" s="612">
        <v>2</v>
      </c>
      <c r="AM27" s="612">
        <v>3</v>
      </c>
      <c r="AN27" s="612">
        <v>8</v>
      </c>
      <c r="AO27" s="612">
        <v>1</v>
      </c>
      <c r="AP27" s="612">
        <v>2</v>
      </c>
      <c r="AQ27" s="612"/>
      <c r="AR27" s="612">
        <v>2</v>
      </c>
      <c r="AS27" s="612"/>
      <c r="AT27" s="612"/>
      <c r="AU27" s="612"/>
      <c r="AV27" s="612"/>
      <c r="AW27" s="612"/>
      <c r="AX27" s="612"/>
      <c r="AY27" s="612">
        <v>5</v>
      </c>
      <c r="AZ27" s="612"/>
      <c r="BA27" s="612"/>
      <c r="BB27" s="612"/>
      <c r="BC27" s="612"/>
      <c r="BD27" s="612"/>
      <c r="BE27" s="612"/>
      <c r="BF27" s="612"/>
      <c r="BG27" s="612">
        <v>1</v>
      </c>
      <c r="BH27" s="612">
        <v>2</v>
      </c>
      <c r="BI27" s="612"/>
      <c r="BJ27" s="629">
        <v>11</v>
      </c>
      <c r="BK27" s="629"/>
      <c r="BL27" s="613">
        <v>210</v>
      </c>
    </row>
    <row r="28" spans="1:64" x14ac:dyDescent="0.25">
      <c r="A28" s="609" t="s">
        <v>293</v>
      </c>
      <c r="B28" s="610">
        <v>20</v>
      </c>
      <c r="C28" s="610"/>
      <c r="D28" s="610">
        <v>18</v>
      </c>
      <c r="E28" s="610">
        <v>2</v>
      </c>
      <c r="F28" s="610"/>
      <c r="G28" s="610"/>
      <c r="H28" s="610">
        <v>7</v>
      </c>
      <c r="I28" s="610"/>
      <c r="J28" s="610">
        <v>1</v>
      </c>
      <c r="K28" s="610"/>
      <c r="L28" s="610">
        <v>2</v>
      </c>
      <c r="M28" s="610"/>
      <c r="N28" s="610"/>
      <c r="O28" s="610"/>
      <c r="P28" s="610"/>
      <c r="Q28" s="610">
        <v>35</v>
      </c>
      <c r="R28" s="610"/>
      <c r="S28" s="610">
        <v>8</v>
      </c>
      <c r="T28" s="610"/>
      <c r="U28" s="610">
        <v>43</v>
      </c>
      <c r="V28" s="610"/>
      <c r="W28" s="610">
        <v>2</v>
      </c>
      <c r="X28" s="610"/>
      <c r="Y28" s="610"/>
      <c r="Z28" s="610">
        <v>1</v>
      </c>
      <c r="AA28" s="610"/>
      <c r="AB28" s="610"/>
      <c r="AC28" s="610"/>
      <c r="AD28" s="610"/>
      <c r="AE28" s="610">
        <v>17</v>
      </c>
      <c r="AF28" s="610"/>
      <c r="AG28" s="610"/>
      <c r="AH28" s="610">
        <v>3</v>
      </c>
      <c r="AI28" s="610"/>
      <c r="AJ28" s="610">
        <v>20</v>
      </c>
      <c r="AK28" s="610"/>
      <c r="AL28" s="610">
        <v>1</v>
      </c>
      <c r="AM28" s="610">
        <v>3</v>
      </c>
      <c r="AN28" s="610">
        <v>15</v>
      </c>
      <c r="AO28" s="610">
        <v>2</v>
      </c>
      <c r="AP28" s="610">
        <v>3</v>
      </c>
      <c r="AQ28" s="610">
        <v>1</v>
      </c>
      <c r="AR28" s="610">
        <v>1</v>
      </c>
      <c r="AS28" s="610"/>
      <c r="AT28" s="610"/>
      <c r="AU28" s="610"/>
      <c r="AV28" s="610"/>
      <c r="AW28" s="610"/>
      <c r="AX28" s="610">
        <v>1</v>
      </c>
      <c r="AY28" s="610">
        <v>10</v>
      </c>
      <c r="AZ28" s="610"/>
      <c r="BA28" s="610"/>
      <c r="BB28" s="610">
        <v>1</v>
      </c>
      <c r="BC28" s="610"/>
      <c r="BD28" s="610"/>
      <c r="BE28" s="610"/>
      <c r="BF28" s="610"/>
      <c r="BG28" s="610">
        <v>1</v>
      </c>
      <c r="BH28" s="610">
        <v>1</v>
      </c>
      <c r="BI28" s="610"/>
      <c r="BJ28" s="628">
        <v>15</v>
      </c>
      <c r="BK28" s="628"/>
      <c r="BL28" s="614">
        <v>234</v>
      </c>
    </row>
    <row r="29" spans="1:64" x14ac:dyDescent="0.25">
      <c r="A29" s="619" t="s">
        <v>35</v>
      </c>
      <c r="B29" s="612">
        <v>264</v>
      </c>
      <c r="C29" s="612">
        <v>10</v>
      </c>
      <c r="D29" s="612">
        <v>229</v>
      </c>
      <c r="E29" s="612">
        <v>6</v>
      </c>
      <c r="F29" s="612"/>
      <c r="G29" s="612">
        <v>2</v>
      </c>
      <c r="H29" s="612">
        <v>86</v>
      </c>
      <c r="I29" s="612">
        <v>10</v>
      </c>
      <c r="J29" s="612">
        <v>6</v>
      </c>
      <c r="K29" s="612">
        <v>4</v>
      </c>
      <c r="L29" s="612"/>
      <c r="M29" s="612"/>
      <c r="N29" s="612">
        <v>2</v>
      </c>
      <c r="O29" s="612"/>
      <c r="P29" s="612">
        <v>3</v>
      </c>
      <c r="Q29" s="612">
        <v>511</v>
      </c>
      <c r="R29" s="612">
        <v>1</v>
      </c>
      <c r="S29" s="612">
        <v>45</v>
      </c>
      <c r="T29" s="612">
        <v>7</v>
      </c>
      <c r="U29" s="612">
        <v>350</v>
      </c>
      <c r="V29" s="612">
        <v>4</v>
      </c>
      <c r="W29" s="612">
        <v>38</v>
      </c>
      <c r="X29" s="612">
        <v>15</v>
      </c>
      <c r="Y29" s="612">
        <v>3</v>
      </c>
      <c r="Z29" s="612">
        <v>7</v>
      </c>
      <c r="AA29" s="612">
        <v>3</v>
      </c>
      <c r="AB29" s="612"/>
      <c r="AC29" s="612">
        <v>1</v>
      </c>
      <c r="AD29" s="612"/>
      <c r="AE29" s="612">
        <v>255</v>
      </c>
      <c r="AF29" s="612"/>
      <c r="AG29" s="612">
        <v>4</v>
      </c>
      <c r="AH29" s="612">
        <v>14</v>
      </c>
      <c r="AI29" s="612">
        <v>2</v>
      </c>
      <c r="AJ29" s="612">
        <v>105</v>
      </c>
      <c r="AK29" s="612">
        <v>7</v>
      </c>
      <c r="AL29" s="612">
        <v>12</v>
      </c>
      <c r="AM29" s="612">
        <v>13</v>
      </c>
      <c r="AN29" s="612">
        <v>117</v>
      </c>
      <c r="AO29" s="612">
        <v>8</v>
      </c>
      <c r="AP29" s="612">
        <v>5</v>
      </c>
      <c r="AQ29" s="612">
        <v>8</v>
      </c>
      <c r="AR29" s="612">
        <v>19</v>
      </c>
      <c r="AS29" s="612">
        <v>4</v>
      </c>
      <c r="AT29" s="612"/>
      <c r="AU29" s="612">
        <v>2</v>
      </c>
      <c r="AV29" s="612">
        <v>3</v>
      </c>
      <c r="AW29" s="612">
        <v>1</v>
      </c>
      <c r="AX29" s="612">
        <v>6</v>
      </c>
      <c r="AY29" s="612">
        <v>119</v>
      </c>
      <c r="AZ29" s="612">
        <v>1</v>
      </c>
      <c r="BA29" s="612"/>
      <c r="BB29" s="612">
        <v>3</v>
      </c>
      <c r="BC29" s="612"/>
      <c r="BD29" s="612">
        <v>2</v>
      </c>
      <c r="BE29" s="612"/>
      <c r="BF29" s="612"/>
      <c r="BG29" s="612">
        <v>6</v>
      </c>
      <c r="BH29" s="612">
        <v>5</v>
      </c>
      <c r="BI29" s="612">
        <v>3</v>
      </c>
      <c r="BJ29" s="629">
        <v>114</v>
      </c>
      <c r="BK29" s="629">
        <v>2</v>
      </c>
      <c r="BL29" s="613">
        <v>2447</v>
      </c>
    </row>
    <row r="30" spans="1:64" ht="15.75" thickBot="1" x14ac:dyDescent="0.3">
      <c r="A30" s="615" t="s">
        <v>36</v>
      </c>
      <c r="B30" s="616">
        <v>41</v>
      </c>
      <c r="C30" s="616">
        <v>4</v>
      </c>
      <c r="D30" s="616">
        <v>49</v>
      </c>
      <c r="E30" s="616">
        <v>2</v>
      </c>
      <c r="F30" s="616"/>
      <c r="G30" s="616">
        <v>2</v>
      </c>
      <c r="H30" s="616">
        <v>16</v>
      </c>
      <c r="I30" s="616">
        <v>2</v>
      </c>
      <c r="J30" s="616">
        <v>1</v>
      </c>
      <c r="K30" s="616"/>
      <c r="L30" s="616">
        <v>1</v>
      </c>
      <c r="M30" s="616"/>
      <c r="N30" s="616">
        <v>1</v>
      </c>
      <c r="O30" s="616"/>
      <c r="P30" s="616">
        <v>1</v>
      </c>
      <c r="Q30" s="616">
        <v>87</v>
      </c>
      <c r="R30" s="616"/>
      <c r="S30" s="616">
        <v>3</v>
      </c>
      <c r="T30" s="616">
        <v>3</v>
      </c>
      <c r="U30" s="616">
        <v>102</v>
      </c>
      <c r="V30" s="616"/>
      <c r="W30" s="616">
        <v>4</v>
      </c>
      <c r="X30" s="616">
        <v>1</v>
      </c>
      <c r="Y30" s="616">
        <v>1</v>
      </c>
      <c r="Z30" s="616"/>
      <c r="AA30" s="616"/>
      <c r="AB30" s="616"/>
      <c r="AC30" s="616"/>
      <c r="AD30" s="616"/>
      <c r="AE30" s="616">
        <v>48</v>
      </c>
      <c r="AF30" s="616"/>
      <c r="AG30" s="616"/>
      <c r="AH30" s="616">
        <v>5</v>
      </c>
      <c r="AI30" s="616">
        <v>1</v>
      </c>
      <c r="AJ30" s="616">
        <v>17</v>
      </c>
      <c r="AK30" s="616">
        <v>1</v>
      </c>
      <c r="AL30" s="616">
        <v>2</v>
      </c>
      <c r="AM30" s="616">
        <v>3</v>
      </c>
      <c r="AN30" s="616">
        <v>26</v>
      </c>
      <c r="AO30" s="616">
        <v>3</v>
      </c>
      <c r="AP30" s="616">
        <v>2</v>
      </c>
      <c r="AQ30" s="616">
        <v>6</v>
      </c>
      <c r="AR30" s="616">
        <v>1</v>
      </c>
      <c r="AS30" s="616">
        <v>2</v>
      </c>
      <c r="AT30" s="616"/>
      <c r="AU30" s="616"/>
      <c r="AV30" s="616"/>
      <c r="AW30" s="616"/>
      <c r="AX30" s="616"/>
      <c r="AY30" s="616">
        <v>27</v>
      </c>
      <c r="AZ30" s="616"/>
      <c r="BA30" s="616">
        <v>1</v>
      </c>
      <c r="BB30" s="616"/>
      <c r="BC30" s="616"/>
      <c r="BD30" s="616">
        <v>1</v>
      </c>
      <c r="BE30" s="616"/>
      <c r="BF30" s="616"/>
      <c r="BG30" s="616">
        <v>2</v>
      </c>
      <c r="BH30" s="616">
        <v>2</v>
      </c>
      <c r="BI30" s="616"/>
      <c r="BJ30" s="630">
        <v>33</v>
      </c>
      <c r="BK30" s="630">
        <v>1</v>
      </c>
      <c r="BL30" s="617">
        <v>505</v>
      </c>
    </row>
    <row r="31" spans="1:64" s="586" customFormat="1" ht="15.75" thickTop="1" x14ac:dyDescent="0.25">
      <c r="A31" s="688" t="s">
        <v>11</v>
      </c>
      <c r="B31" s="689">
        <v>1968</v>
      </c>
      <c r="C31" s="689">
        <v>104</v>
      </c>
      <c r="D31" s="689">
        <v>1974</v>
      </c>
      <c r="E31" s="689">
        <v>34</v>
      </c>
      <c r="F31" s="689">
        <v>2</v>
      </c>
      <c r="G31" s="689">
        <v>26</v>
      </c>
      <c r="H31" s="689">
        <v>612</v>
      </c>
      <c r="I31" s="689">
        <v>73</v>
      </c>
      <c r="J31" s="689">
        <v>51</v>
      </c>
      <c r="K31" s="689">
        <v>34</v>
      </c>
      <c r="L31" s="689">
        <v>25</v>
      </c>
      <c r="M31" s="689">
        <v>5</v>
      </c>
      <c r="N31" s="689">
        <v>11</v>
      </c>
      <c r="O31" s="689">
        <v>4</v>
      </c>
      <c r="P31" s="689">
        <v>42</v>
      </c>
      <c r="Q31" s="689">
        <v>3784</v>
      </c>
      <c r="R31" s="689">
        <v>1</v>
      </c>
      <c r="S31" s="689">
        <v>426</v>
      </c>
      <c r="T31" s="689">
        <v>45</v>
      </c>
      <c r="U31" s="689">
        <v>3371</v>
      </c>
      <c r="V31" s="689">
        <v>27</v>
      </c>
      <c r="W31" s="689">
        <v>264</v>
      </c>
      <c r="X31" s="689">
        <v>103</v>
      </c>
      <c r="Y31" s="689">
        <v>32</v>
      </c>
      <c r="Z31" s="689">
        <v>22</v>
      </c>
      <c r="AA31" s="689">
        <v>23</v>
      </c>
      <c r="AB31" s="689">
        <v>1</v>
      </c>
      <c r="AC31" s="689">
        <v>14</v>
      </c>
      <c r="AD31" s="689">
        <v>2</v>
      </c>
      <c r="AE31" s="689">
        <v>2147</v>
      </c>
      <c r="AF31" s="689">
        <v>1</v>
      </c>
      <c r="AG31" s="689">
        <v>21</v>
      </c>
      <c r="AH31" s="689">
        <v>146</v>
      </c>
      <c r="AI31" s="689">
        <v>19</v>
      </c>
      <c r="AJ31" s="689">
        <v>804</v>
      </c>
      <c r="AK31" s="689">
        <v>46</v>
      </c>
      <c r="AL31" s="689">
        <v>74</v>
      </c>
      <c r="AM31" s="689">
        <v>107</v>
      </c>
      <c r="AN31" s="689">
        <v>957</v>
      </c>
      <c r="AO31" s="689">
        <v>80</v>
      </c>
      <c r="AP31" s="689">
        <v>72</v>
      </c>
      <c r="AQ31" s="689">
        <v>80</v>
      </c>
      <c r="AR31" s="689">
        <v>123</v>
      </c>
      <c r="AS31" s="689">
        <v>60</v>
      </c>
      <c r="AT31" s="689">
        <v>1</v>
      </c>
      <c r="AU31" s="689">
        <v>20</v>
      </c>
      <c r="AV31" s="689">
        <v>11</v>
      </c>
      <c r="AW31" s="689">
        <v>13</v>
      </c>
      <c r="AX31" s="689">
        <v>49</v>
      </c>
      <c r="AY31" s="689">
        <v>1020</v>
      </c>
      <c r="AZ31" s="689">
        <v>11</v>
      </c>
      <c r="BA31" s="689">
        <v>41</v>
      </c>
      <c r="BB31" s="689">
        <v>25</v>
      </c>
      <c r="BC31" s="689">
        <v>1</v>
      </c>
      <c r="BD31" s="689">
        <v>14</v>
      </c>
      <c r="BE31" s="689">
        <v>17</v>
      </c>
      <c r="BF31" s="689">
        <v>4</v>
      </c>
      <c r="BG31" s="689">
        <v>48</v>
      </c>
      <c r="BH31" s="689">
        <v>73</v>
      </c>
      <c r="BI31" s="689">
        <v>10</v>
      </c>
      <c r="BJ31" s="689">
        <v>1068</v>
      </c>
      <c r="BK31" s="690">
        <v>24</v>
      </c>
      <c r="BL31" s="613">
        <v>20267</v>
      </c>
    </row>
    <row r="32" spans="1:64" s="631" customFormat="1" x14ac:dyDescent="0.25">
      <c r="A32" s="632"/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3"/>
      <c r="N32" s="633"/>
      <c r="O32" s="633"/>
      <c r="P32" s="633"/>
      <c r="Q32" s="633"/>
      <c r="R32" s="633"/>
      <c r="S32" s="633"/>
      <c r="T32" s="633"/>
      <c r="U32" s="633"/>
      <c r="V32" s="633"/>
      <c r="W32" s="633"/>
      <c r="X32" s="633"/>
      <c r="Y32" s="633"/>
      <c r="Z32" s="633"/>
      <c r="AA32" s="633"/>
      <c r="AB32" s="633"/>
      <c r="AC32" s="633"/>
      <c r="AD32" s="633"/>
      <c r="AE32" s="633"/>
      <c r="AF32" s="633"/>
      <c r="AG32" s="633"/>
      <c r="AH32" s="633"/>
      <c r="AI32" s="633"/>
      <c r="AJ32" s="633"/>
      <c r="AK32" s="633"/>
      <c r="AL32" s="633"/>
      <c r="AM32" s="633"/>
      <c r="AN32" s="633"/>
      <c r="AO32" s="633"/>
      <c r="AP32" s="633"/>
      <c r="AQ32" s="633"/>
      <c r="AR32" s="633"/>
      <c r="AS32" s="633"/>
      <c r="AT32" s="633"/>
      <c r="AU32" s="633"/>
      <c r="AV32" s="633"/>
      <c r="AW32" s="633"/>
      <c r="AX32" s="633"/>
      <c r="AY32" s="633"/>
      <c r="AZ32" s="633"/>
      <c r="BA32" s="633"/>
      <c r="BB32" s="633"/>
      <c r="BC32" s="633"/>
      <c r="BD32" s="633"/>
      <c r="BE32" s="633"/>
      <c r="BF32" s="633"/>
      <c r="BG32" s="633"/>
      <c r="BH32" s="633"/>
      <c r="BI32" s="633"/>
      <c r="BJ32" s="633"/>
      <c r="BK32" s="634"/>
      <c r="BL32" s="128"/>
    </row>
    <row r="33" spans="1:64" s="626" customFormat="1" x14ac:dyDescent="0.25">
      <c r="A33" s="48"/>
      <c r="B33" s="602" t="s">
        <v>317</v>
      </c>
      <c r="C33" s="602" t="s">
        <v>318</v>
      </c>
      <c r="D33" s="602" t="s">
        <v>319</v>
      </c>
      <c r="E33" s="602" t="s">
        <v>320</v>
      </c>
      <c r="F33" s="602" t="s">
        <v>321</v>
      </c>
      <c r="G33" s="602" t="s">
        <v>322</v>
      </c>
      <c r="H33" s="602" t="s">
        <v>323</v>
      </c>
      <c r="I33" s="602" t="s">
        <v>324</v>
      </c>
      <c r="J33" s="602" t="s">
        <v>325</v>
      </c>
      <c r="K33" s="602" t="s">
        <v>326</v>
      </c>
      <c r="L33" s="602" t="s">
        <v>327</v>
      </c>
      <c r="M33" s="602" t="s">
        <v>328</v>
      </c>
      <c r="N33" s="602" t="s">
        <v>329</v>
      </c>
      <c r="O33" s="602" t="s">
        <v>330</v>
      </c>
      <c r="P33" s="602" t="s">
        <v>331</v>
      </c>
      <c r="Q33" s="602" t="s">
        <v>332</v>
      </c>
      <c r="R33" s="602" t="s">
        <v>557</v>
      </c>
      <c r="S33" s="602" t="s">
        <v>333</v>
      </c>
      <c r="T33" s="602" t="s">
        <v>334</v>
      </c>
      <c r="U33" s="602" t="s">
        <v>335</v>
      </c>
      <c r="V33" s="602" t="s">
        <v>336</v>
      </c>
      <c r="W33" s="602" t="s">
        <v>337</v>
      </c>
      <c r="X33" s="602" t="s">
        <v>338</v>
      </c>
      <c r="Y33" s="602" t="s">
        <v>339</v>
      </c>
      <c r="Z33" s="602" t="s">
        <v>340</v>
      </c>
      <c r="AA33" s="602" t="s">
        <v>341</v>
      </c>
      <c r="AB33" s="602" t="s">
        <v>558</v>
      </c>
      <c r="AC33" s="602" t="s">
        <v>342</v>
      </c>
      <c r="AD33" s="602" t="s">
        <v>343</v>
      </c>
      <c r="AE33" s="602" t="s">
        <v>344</v>
      </c>
      <c r="AF33" s="602" t="s">
        <v>345</v>
      </c>
      <c r="AG33" s="602" t="s">
        <v>346</v>
      </c>
      <c r="AH33" s="602" t="s">
        <v>347</v>
      </c>
      <c r="AI33" s="602" t="s">
        <v>348</v>
      </c>
      <c r="AJ33" s="602" t="s">
        <v>349</v>
      </c>
      <c r="AK33" s="602" t="s">
        <v>350</v>
      </c>
      <c r="AL33" s="602" t="s">
        <v>351</v>
      </c>
      <c r="AM33" s="602" t="s">
        <v>352</v>
      </c>
      <c r="AN33" s="602" t="s">
        <v>353</v>
      </c>
      <c r="AO33" s="602" t="s">
        <v>355</v>
      </c>
      <c r="AP33" s="602" t="s">
        <v>356</v>
      </c>
      <c r="AQ33" s="602" t="s">
        <v>357</v>
      </c>
      <c r="AR33" s="602" t="s">
        <v>358</v>
      </c>
      <c r="AS33" s="602" t="s">
        <v>359</v>
      </c>
      <c r="AT33" s="602" t="s">
        <v>360</v>
      </c>
      <c r="AU33" s="602" t="s">
        <v>361</v>
      </c>
      <c r="AV33" s="602" t="s">
        <v>362</v>
      </c>
      <c r="AW33" s="602" t="s">
        <v>363</v>
      </c>
      <c r="AX33" s="602" t="s">
        <v>364</v>
      </c>
      <c r="AY33" s="602" t="s">
        <v>365</v>
      </c>
      <c r="AZ33" s="602" t="s">
        <v>366</v>
      </c>
      <c r="BA33" s="602" t="s">
        <v>367</v>
      </c>
      <c r="BB33" s="602" t="s">
        <v>368</v>
      </c>
      <c r="BC33" s="602" t="s">
        <v>369</v>
      </c>
      <c r="BD33" s="602" t="s">
        <v>370</v>
      </c>
      <c r="BE33" s="602" t="s">
        <v>371</v>
      </c>
      <c r="BF33" s="602" t="s">
        <v>372</v>
      </c>
      <c r="BG33" s="602" t="s">
        <v>373</v>
      </c>
      <c r="BH33" s="602" t="s">
        <v>374</v>
      </c>
      <c r="BI33" s="602" t="s">
        <v>375</v>
      </c>
      <c r="BJ33" s="624" t="s">
        <v>376</v>
      </c>
      <c r="BK33" s="624" t="s">
        <v>377</v>
      </c>
      <c r="BL33" s="625" t="s">
        <v>11</v>
      </c>
    </row>
    <row r="34" spans="1:64" x14ac:dyDescent="0.25">
      <c r="A34" s="620" t="s">
        <v>559</v>
      </c>
      <c r="B34" s="621">
        <v>166</v>
      </c>
      <c r="C34" s="621">
        <v>15</v>
      </c>
      <c r="D34" s="621">
        <v>197</v>
      </c>
      <c r="E34" s="621">
        <v>1</v>
      </c>
      <c r="F34" s="621"/>
      <c r="G34" s="621">
        <v>1</v>
      </c>
      <c r="H34" s="621">
        <v>36</v>
      </c>
      <c r="I34" s="621">
        <v>6</v>
      </c>
      <c r="J34" s="621">
        <v>5</v>
      </c>
      <c r="K34" s="621">
        <v>2</v>
      </c>
      <c r="L34" s="621">
        <v>1</v>
      </c>
      <c r="M34" s="621"/>
      <c r="N34" s="621"/>
      <c r="O34" s="621"/>
      <c r="P34" s="621">
        <v>2</v>
      </c>
      <c r="Q34" s="621">
        <v>277</v>
      </c>
      <c r="R34" s="621"/>
      <c r="S34" s="621">
        <v>40</v>
      </c>
      <c r="T34" s="621">
        <v>2</v>
      </c>
      <c r="U34" s="621">
        <v>370</v>
      </c>
      <c r="V34" s="621"/>
      <c r="W34" s="621">
        <v>15</v>
      </c>
      <c r="X34" s="621">
        <v>4</v>
      </c>
      <c r="Y34" s="621">
        <v>4</v>
      </c>
      <c r="Z34" s="621">
        <v>3</v>
      </c>
      <c r="AA34" s="621">
        <v>2</v>
      </c>
      <c r="AB34" s="621"/>
      <c r="AC34" s="621"/>
      <c r="AD34" s="621"/>
      <c r="AE34" s="621">
        <v>247</v>
      </c>
      <c r="AF34" s="621">
        <v>1</v>
      </c>
      <c r="AG34" s="621">
        <v>2</v>
      </c>
      <c r="AH34" s="621">
        <v>11</v>
      </c>
      <c r="AI34" s="621">
        <v>4</v>
      </c>
      <c r="AJ34" s="621">
        <v>79</v>
      </c>
      <c r="AK34" s="621">
        <v>7</v>
      </c>
      <c r="AL34" s="621">
        <v>6</v>
      </c>
      <c r="AM34" s="621">
        <v>6</v>
      </c>
      <c r="AN34" s="621">
        <v>83</v>
      </c>
      <c r="AO34" s="621">
        <v>9</v>
      </c>
      <c r="AP34" s="621">
        <v>4</v>
      </c>
      <c r="AQ34" s="621">
        <v>5</v>
      </c>
      <c r="AR34" s="621">
        <v>12</v>
      </c>
      <c r="AS34" s="621">
        <v>5</v>
      </c>
      <c r="AT34" s="621"/>
      <c r="AU34" s="621">
        <v>1</v>
      </c>
      <c r="AV34" s="621">
        <v>2</v>
      </c>
      <c r="AW34" s="621">
        <v>1</v>
      </c>
      <c r="AX34" s="621">
        <v>7</v>
      </c>
      <c r="AY34" s="621">
        <v>127</v>
      </c>
      <c r="AZ34" s="621">
        <v>2</v>
      </c>
      <c r="BA34" s="621">
        <v>3</v>
      </c>
      <c r="BB34" s="621">
        <v>6</v>
      </c>
      <c r="BC34" s="621"/>
      <c r="BD34" s="621"/>
      <c r="BE34" s="621">
        <v>1</v>
      </c>
      <c r="BF34" s="621"/>
      <c r="BG34" s="621">
        <v>3</v>
      </c>
      <c r="BH34" s="621">
        <v>10</v>
      </c>
      <c r="BI34" s="621"/>
      <c r="BJ34" s="635">
        <v>119</v>
      </c>
      <c r="BK34" s="635"/>
      <c r="BL34" s="606">
        <v>1912</v>
      </c>
    </row>
    <row r="35" spans="1:64" ht="15.75" thickBot="1" x14ac:dyDescent="0.3">
      <c r="A35" s="622" t="s">
        <v>560</v>
      </c>
      <c r="B35" s="623">
        <v>1802</v>
      </c>
      <c r="C35" s="623">
        <v>89</v>
      </c>
      <c r="D35" s="623">
        <v>1777</v>
      </c>
      <c r="E35" s="623">
        <v>33</v>
      </c>
      <c r="F35" s="623">
        <v>2</v>
      </c>
      <c r="G35" s="623">
        <v>25</v>
      </c>
      <c r="H35" s="623">
        <v>576</v>
      </c>
      <c r="I35" s="623">
        <v>67</v>
      </c>
      <c r="J35" s="623">
        <v>46</v>
      </c>
      <c r="K35" s="623">
        <v>32</v>
      </c>
      <c r="L35" s="623">
        <v>24</v>
      </c>
      <c r="M35" s="623">
        <v>5</v>
      </c>
      <c r="N35" s="623">
        <v>11</v>
      </c>
      <c r="O35" s="623">
        <v>4</v>
      </c>
      <c r="P35" s="623">
        <v>40</v>
      </c>
      <c r="Q35" s="623">
        <v>3507</v>
      </c>
      <c r="R35" s="623">
        <v>1</v>
      </c>
      <c r="S35" s="623">
        <v>386</v>
      </c>
      <c r="T35" s="623">
        <v>43</v>
      </c>
      <c r="U35" s="623">
        <v>3001</v>
      </c>
      <c r="V35" s="623">
        <v>27</v>
      </c>
      <c r="W35" s="623">
        <v>249</v>
      </c>
      <c r="X35" s="623">
        <v>99</v>
      </c>
      <c r="Y35" s="623">
        <v>28</v>
      </c>
      <c r="Z35" s="623">
        <v>19</v>
      </c>
      <c r="AA35" s="623">
        <v>21</v>
      </c>
      <c r="AB35" s="623">
        <v>1</v>
      </c>
      <c r="AC35" s="623">
        <v>14</v>
      </c>
      <c r="AD35" s="623">
        <v>2</v>
      </c>
      <c r="AE35" s="623">
        <v>1900</v>
      </c>
      <c r="AF35" s="623"/>
      <c r="AG35" s="623">
        <v>19</v>
      </c>
      <c r="AH35" s="623">
        <v>135</v>
      </c>
      <c r="AI35" s="623">
        <v>15</v>
      </c>
      <c r="AJ35" s="623">
        <v>725</v>
      </c>
      <c r="AK35" s="623">
        <v>39</v>
      </c>
      <c r="AL35" s="623">
        <v>68</v>
      </c>
      <c r="AM35" s="623">
        <v>101</v>
      </c>
      <c r="AN35" s="623">
        <v>874</v>
      </c>
      <c r="AO35" s="623">
        <v>71</v>
      </c>
      <c r="AP35" s="623">
        <v>68</v>
      </c>
      <c r="AQ35" s="623">
        <v>75</v>
      </c>
      <c r="AR35" s="623">
        <v>111</v>
      </c>
      <c r="AS35" s="623">
        <v>55</v>
      </c>
      <c r="AT35" s="623">
        <v>1</v>
      </c>
      <c r="AU35" s="623">
        <v>19</v>
      </c>
      <c r="AV35" s="623">
        <v>9</v>
      </c>
      <c r="AW35" s="623">
        <v>12</v>
      </c>
      <c r="AX35" s="623">
        <v>42</v>
      </c>
      <c r="AY35" s="623">
        <v>893</v>
      </c>
      <c r="AZ35" s="623">
        <v>9</v>
      </c>
      <c r="BA35" s="623">
        <v>38</v>
      </c>
      <c r="BB35" s="623">
        <v>19</v>
      </c>
      <c r="BC35" s="623">
        <v>1</v>
      </c>
      <c r="BD35" s="623">
        <v>14</v>
      </c>
      <c r="BE35" s="623">
        <v>16</v>
      </c>
      <c r="BF35" s="623">
        <v>4</v>
      </c>
      <c r="BG35" s="623">
        <v>45</v>
      </c>
      <c r="BH35" s="623">
        <v>63</v>
      </c>
      <c r="BI35" s="623">
        <v>10</v>
      </c>
      <c r="BJ35" s="636">
        <v>949</v>
      </c>
      <c r="BK35" s="636">
        <v>24</v>
      </c>
      <c r="BL35" s="637">
        <v>18355</v>
      </c>
    </row>
    <row r="36" spans="1:64" ht="15.75" thickTop="1" x14ac:dyDescent="0.25">
      <c r="A36" s="691" t="s">
        <v>11</v>
      </c>
      <c r="B36" s="516">
        <v>1968</v>
      </c>
      <c r="C36" s="516">
        <v>104</v>
      </c>
      <c r="D36" s="516">
        <v>1974</v>
      </c>
      <c r="E36" s="516">
        <v>34</v>
      </c>
      <c r="F36" s="516">
        <v>2</v>
      </c>
      <c r="G36" s="516">
        <v>26</v>
      </c>
      <c r="H36" s="516">
        <v>612</v>
      </c>
      <c r="I36" s="516">
        <v>73</v>
      </c>
      <c r="J36" s="516">
        <v>51</v>
      </c>
      <c r="K36" s="516">
        <v>34</v>
      </c>
      <c r="L36" s="516">
        <v>25</v>
      </c>
      <c r="M36" s="516">
        <v>5</v>
      </c>
      <c r="N36" s="516">
        <v>11</v>
      </c>
      <c r="O36" s="516">
        <v>4</v>
      </c>
      <c r="P36" s="516">
        <v>42</v>
      </c>
      <c r="Q36" s="516">
        <v>3784</v>
      </c>
      <c r="R36" s="516">
        <v>1</v>
      </c>
      <c r="S36" s="516">
        <v>426</v>
      </c>
      <c r="T36" s="516">
        <v>45</v>
      </c>
      <c r="U36" s="516">
        <v>3371</v>
      </c>
      <c r="V36" s="516">
        <v>27</v>
      </c>
      <c r="W36" s="516">
        <v>264</v>
      </c>
      <c r="X36" s="516">
        <v>103</v>
      </c>
      <c r="Y36" s="516">
        <v>32</v>
      </c>
      <c r="Z36" s="516">
        <v>22</v>
      </c>
      <c r="AA36" s="516">
        <v>23</v>
      </c>
      <c r="AB36" s="516">
        <v>1</v>
      </c>
      <c r="AC36" s="516">
        <v>14</v>
      </c>
      <c r="AD36" s="516">
        <v>2</v>
      </c>
      <c r="AE36" s="516">
        <v>2147</v>
      </c>
      <c r="AF36" s="516">
        <v>1</v>
      </c>
      <c r="AG36" s="516">
        <v>21</v>
      </c>
      <c r="AH36" s="516">
        <v>146</v>
      </c>
      <c r="AI36" s="516">
        <v>19</v>
      </c>
      <c r="AJ36" s="516">
        <v>804</v>
      </c>
      <c r="AK36" s="516">
        <v>46</v>
      </c>
      <c r="AL36" s="516">
        <v>74</v>
      </c>
      <c r="AM36" s="516">
        <v>107</v>
      </c>
      <c r="AN36" s="516">
        <v>957</v>
      </c>
      <c r="AO36" s="516">
        <v>80</v>
      </c>
      <c r="AP36" s="516">
        <v>72</v>
      </c>
      <c r="AQ36" s="516">
        <v>80</v>
      </c>
      <c r="AR36" s="516">
        <v>123</v>
      </c>
      <c r="AS36" s="516">
        <v>60</v>
      </c>
      <c r="AT36" s="516">
        <v>1</v>
      </c>
      <c r="AU36" s="516">
        <v>20</v>
      </c>
      <c r="AV36" s="516">
        <v>11</v>
      </c>
      <c r="AW36" s="516">
        <v>13</v>
      </c>
      <c r="AX36" s="516">
        <v>49</v>
      </c>
      <c r="AY36" s="516">
        <v>1020</v>
      </c>
      <c r="AZ36" s="516">
        <v>11</v>
      </c>
      <c r="BA36" s="516">
        <v>41</v>
      </c>
      <c r="BB36" s="516">
        <v>25</v>
      </c>
      <c r="BC36" s="516">
        <v>1</v>
      </c>
      <c r="BD36" s="516">
        <v>14</v>
      </c>
      <c r="BE36" s="516">
        <v>17</v>
      </c>
      <c r="BF36" s="516">
        <v>4</v>
      </c>
      <c r="BG36" s="516">
        <v>48</v>
      </c>
      <c r="BH36" s="516">
        <v>73</v>
      </c>
      <c r="BI36" s="692">
        <v>10</v>
      </c>
      <c r="BJ36" s="692">
        <v>1068</v>
      </c>
      <c r="BK36" s="692">
        <v>24</v>
      </c>
      <c r="BL36" s="606">
        <v>20267</v>
      </c>
    </row>
    <row r="37" spans="1:64" x14ac:dyDescent="0.25">
      <c r="A37" s="914" t="s">
        <v>471</v>
      </c>
      <c r="B37" s="914"/>
      <c r="C37" s="914"/>
      <c r="D37" s="914"/>
      <c r="E37" s="914"/>
      <c r="F37" s="914"/>
      <c r="G37" s="914"/>
      <c r="H37" s="914"/>
      <c r="I37" s="914"/>
      <c r="J37" s="914"/>
      <c r="K37" s="914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</row>
    <row r="38" spans="1:64" x14ac:dyDescent="0.25">
      <c r="A38" s="638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</row>
    <row r="39" spans="1:64" x14ac:dyDescent="0.25">
      <c r="A39" s="638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</row>
    <row r="40" spans="1:64" x14ac:dyDescent="0.25">
      <c r="A40" s="638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</row>
    <row r="41" spans="1:64" x14ac:dyDescent="0.25">
      <c r="A41" s="638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</row>
    <row r="42" spans="1:64" x14ac:dyDescent="0.25">
      <c r="A42" s="638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</row>
    <row r="43" spans="1:64" ht="15" customHeight="1" x14ac:dyDescent="0.25">
      <c r="A43" s="23" t="s">
        <v>466</v>
      </c>
    </row>
    <row r="44" spans="1:64" x14ac:dyDescent="0.25">
      <c r="A44" s="913" t="s">
        <v>397</v>
      </c>
      <c r="B44" s="913"/>
      <c r="C44" s="913"/>
      <c r="D44" s="913"/>
    </row>
    <row r="45" spans="1:64" ht="27" customHeight="1" x14ac:dyDescent="0.25">
      <c r="A45" s="639" t="s">
        <v>256</v>
      </c>
      <c r="B45" s="640" t="s">
        <v>3</v>
      </c>
      <c r="C45" s="640" t="s">
        <v>10</v>
      </c>
      <c r="D45" s="641" t="s">
        <v>11</v>
      </c>
    </row>
    <row r="46" spans="1:64" x14ac:dyDescent="0.25">
      <c r="A46" s="638" t="s">
        <v>317</v>
      </c>
      <c r="B46" s="81">
        <v>1824</v>
      </c>
      <c r="C46" s="81">
        <v>174</v>
      </c>
      <c r="D46" s="81">
        <f>SUM(B46:C46)</f>
        <v>1998</v>
      </c>
      <c r="F46" s="642"/>
    </row>
    <row r="47" spans="1:64" x14ac:dyDescent="0.25">
      <c r="A47" s="638" t="s">
        <v>318</v>
      </c>
      <c r="B47" s="81">
        <v>86</v>
      </c>
      <c r="C47" s="81">
        <v>5</v>
      </c>
      <c r="D47" s="81">
        <f t="shared" ref="D47:D106" si="0">SUM(B47:C47)</f>
        <v>91</v>
      </c>
    </row>
    <row r="48" spans="1:64" x14ac:dyDescent="0.25">
      <c r="A48" s="638" t="s">
        <v>319</v>
      </c>
      <c r="B48" s="81">
        <v>1882</v>
      </c>
      <c r="C48" s="81">
        <v>230</v>
      </c>
      <c r="D48" s="81">
        <f t="shared" si="0"/>
        <v>2112</v>
      </c>
    </row>
    <row r="49" spans="1:4" x14ac:dyDescent="0.25">
      <c r="A49" s="638" t="s">
        <v>320</v>
      </c>
      <c r="B49" s="81">
        <v>31</v>
      </c>
      <c r="C49" s="81">
        <v>2</v>
      </c>
      <c r="D49" s="81">
        <f t="shared" si="0"/>
        <v>33</v>
      </c>
    </row>
    <row r="50" spans="1:4" x14ac:dyDescent="0.25">
      <c r="A50" s="638" t="s">
        <v>321</v>
      </c>
      <c r="B50" s="81">
        <v>4</v>
      </c>
      <c r="C50" s="81">
        <v>1</v>
      </c>
      <c r="D50" s="81">
        <f t="shared" si="0"/>
        <v>5</v>
      </c>
    </row>
    <row r="51" spans="1:4" x14ac:dyDescent="0.25">
      <c r="A51" s="638" t="s">
        <v>322</v>
      </c>
      <c r="B51" s="81">
        <v>22</v>
      </c>
      <c r="C51" s="81">
        <v>2</v>
      </c>
      <c r="D51" s="81">
        <f t="shared" si="0"/>
        <v>24</v>
      </c>
    </row>
    <row r="52" spans="1:4" x14ac:dyDescent="0.25">
      <c r="A52" s="638" t="s">
        <v>323</v>
      </c>
      <c r="B52" s="81">
        <v>602</v>
      </c>
      <c r="C52" s="81">
        <v>38</v>
      </c>
      <c r="D52" s="81">
        <f t="shared" si="0"/>
        <v>640</v>
      </c>
    </row>
    <row r="53" spans="1:4" x14ac:dyDescent="0.25">
      <c r="A53" s="638" t="s">
        <v>324</v>
      </c>
      <c r="B53" s="81">
        <v>65</v>
      </c>
      <c r="C53" s="81">
        <v>6</v>
      </c>
      <c r="D53" s="81">
        <f t="shared" si="0"/>
        <v>71</v>
      </c>
    </row>
    <row r="54" spans="1:4" x14ac:dyDescent="0.25">
      <c r="A54" s="638" t="s">
        <v>325</v>
      </c>
      <c r="B54" s="81">
        <v>44</v>
      </c>
      <c r="C54" s="81">
        <v>7</v>
      </c>
      <c r="D54" s="81">
        <f t="shared" si="0"/>
        <v>51</v>
      </c>
    </row>
    <row r="55" spans="1:4" x14ac:dyDescent="0.25">
      <c r="A55" s="638" t="s">
        <v>326</v>
      </c>
      <c r="B55" s="81">
        <v>30</v>
      </c>
      <c r="C55" s="81">
        <v>1</v>
      </c>
      <c r="D55" s="81">
        <f t="shared" si="0"/>
        <v>31</v>
      </c>
    </row>
    <row r="56" spans="1:4" x14ac:dyDescent="0.25">
      <c r="A56" s="638" t="s">
        <v>327</v>
      </c>
      <c r="B56" s="81">
        <v>18</v>
      </c>
      <c r="C56" s="81">
        <v>0</v>
      </c>
      <c r="D56" s="81">
        <f t="shared" si="0"/>
        <v>18</v>
      </c>
    </row>
    <row r="57" spans="1:4" x14ac:dyDescent="0.25">
      <c r="A57" s="638" t="s">
        <v>328</v>
      </c>
      <c r="B57" s="81">
        <v>8</v>
      </c>
      <c r="D57" s="81">
        <f t="shared" si="0"/>
        <v>8</v>
      </c>
    </row>
    <row r="58" spans="1:4" x14ac:dyDescent="0.25">
      <c r="A58" s="638" t="s">
        <v>329</v>
      </c>
      <c r="B58" s="81">
        <v>14</v>
      </c>
      <c r="D58" s="81">
        <f t="shared" si="0"/>
        <v>14</v>
      </c>
    </row>
    <row r="59" spans="1:4" x14ac:dyDescent="0.25">
      <c r="A59" s="638" t="s">
        <v>330</v>
      </c>
      <c r="B59" s="81">
        <v>8</v>
      </c>
      <c r="D59" s="81">
        <f t="shared" si="0"/>
        <v>8</v>
      </c>
    </row>
    <row r="60" spans="1:4" x14ac:dyDescent="0.25">
      <c r="A60" s="638" t="s">
        <v>331</v>
      </c>
      <c r="B60" s="81">
        <v>40</v>
      </c>
      <c r="C60" s="81">
        <v>1</v>
      </c>
      <c r="D60" s="81">
        <f t="shared" si="0"/>
        <v>41</v>
      </c>
    </row>
    <row r="61" spans="1:4" x14ac:dyDescent="0.25">
      <c r="A61" s="638" t="s">
        <v>332</v>
      </c>
      <c r="B61" s="81">
        <v>3495</v>
      </c>
      <c r="C61" s="81">
        <v>273</v>
      </c>
      <c r="D61" s="81">
        <f t="shared" si="0"/>
        <v>3768</v>
      </c>
    </row>
    <row r="62" spans="1:4" x14ac:dyDescent="0.25">
      <c r="A62" s="638" t="s">
        <v>333</v>
      </c>
      <c r="B62" s="81">
        <v>370</v>
      </c>
      <c r="C62" s="81">
        <v>36</v>
      </c>
      <c r="D62" s="81">
        <f t="shared" si="0"/>
        <v>406</v>
      </c>
    </row>
    <row r="63" spans="1:4" x14ac:dyDescent="0.25">
      <c r="A63" s="638" t="s">
        <v>334</v>
      </c>
      <c r="B63" s="81">
        <v>45</v>
      </c>
      <c r="C63" s="81">
        <v>2</v>
      </c>
      <c r="D63" s="81">
        <f t="shared" si="0"/>
        <v>47</v>
      </c>
    </row>
    <row r="64" spans="1:4" x14ac:dyDescent="0.25">
      <c r="A64" s="638" t="s">
        <v>335</v>
      </c>
      <c r="B64" s="81">
        <v>2898</v>
      </c>
      <c r="C64" s="81">
        <v>344</v>
      </c>
      <c r="D64" s="81">
        <f t="shared" si="0"/>
        <v>3242</v>
      </c>
    </row>
    <row r="65" spans="1:4" x14ac:dyDescent="0.25">
      <c r="A65" s="638" t="s">
        <v>336</v>
      </c>
      <c r="B65" s="81">
        <v>34</v>
      </c>
      <c r="D65" s="81">
        <f t="shared" si="0"/>
        <v>34</v>
      </c>
    </row>
    <row r="66" spans="1:4" x14ac:dyDescent="0.25">
      <c r="A66" s="638" t="s">
        <v>337</v>
      </c>
      <c r="B66" s="81">
        <v>254</v>
      </c>
      <c r="C66" s="81">
        <v>11</v>
      </c>
      <c r="D66" s="81">
        <f t="shared" si="0"/>
        <v>265</v>
      </c>
    </row>
    <row r="67" spans="1:4" x14ac:dyDescent="0.25">
      <c r="A67" s="638" t="s">
        <v>338</v>
      </c>
      <c r="B67" s="81">
        <v>107</v>
      </c>
      <c r="C67" s="81">
        <v>1</v>
      </c>
      <c r="D67" s="81">
        <f t="shared" si="0"/>
        <v>108</v>
      </c>
    </row>
    <row r="68" spans="1:4" x14ac:dyDescent="0.25">
      <c r="A68" s="638" t="s">
        <v>339</v>
      </c>
      <c r="B68" s="81">
        <v>29</v>
      </c>
      <c r="C68" s="81">
        <v>1</v>
      </c>
      <c r="D68" s="81">
        <f t="shared" si="0"/>
        <v>30</v>
      </c>
    </row>
    <row r="69" spans="1:4" x14ac:dyDescent="0.25">
      <c r="A69" s="638" t="s">
        <v>340</v>
      </c>
      <c r="B69" s="81">
        <v>25</v>
      </c>
      <c r="C69" s="81">
        <v>3</v>
      </c>
      <c r="D69" s="81">
        <f t="shared" si="0"/>
        <v>28</v>
      </c>
    </row>
    <row r="70" spans="1:4" x14ac:dyDescent="0.25">
      <c r="A70" s="638" t="s">
        <v>341</v>
      </c>
      <c r="B70" s="81">
        <v>21</v>
      </c>
      <c r="C70" s="81">
        <v>3</v>
      </c>
      <c r="D70" s="81">
        <f t="shared" si="0"/>
        <v>24</v>
      </c>
    </row>
    <row r="71" spans="1:4" x14ac:dyDescent="0.25">
      <c r="A71" s="638" t="s">
        <v>342</v>
      </c>
      <c r="B71" s="81">
        <v>16</v>
      </c>
      <c r="C71" s="128">
        <v>1</v>
      </c>
      <c r="D71" s="81">
        <f t="shared" si="0"/>
        <v>17</v>
      </c>
    </row>
    <row r="72" spans="1:4" x14ac:dyDescent="0.25">
      <c r="A72" s="638" t="s">
        <v>343</v>
      </c>
      <c r="B72" s="81">
        <v>3</v>
      </c>
      <c r="D72" s="81">
        <f t="shared" si="0"/>
        <v>3</v>
      </c>
    </row>
    <row r="73" spans="1:4" x14ac:dyDescent="0.25">
      <c r="A73" s="638" t="s">
        <v>344</v>
      </c>
      <c r="B73" s="81">
        <v>1853</v>
      </c>
      <c r="C73" s="81">
        <v>218</v>
      </c>
      <c r="D73" s="81">
        <f t="shared" si="0"/>
        <v>2071</v>
      </c>
    </row>
    <row r="74" spans="1:4" x14ac:dyDescent="0.25">
      <c r="A74" s="638" t="s">
        <v>345</v>
      </c>
      <c r="B74" s="81">
        <v>1</v>
      </c>
      <c r="C74" s="81">
        <v>1</v>
      </c>
      <c r="D74" s="81">
        <f t="shared" si="0"/>
        <v>2</v>
      </c>
    </row>
    <row r="75" spans="1:4" x14ac:dyDescent="0.25">
      <c r="A75" s="638" t="s">
        <v>346</v>
      </c>
      <c r="B75" s="81">
        <v>19</v>
      </c>
      <c r="C75" s="81">
        <v>1</v>
      </c>
      <c r="D75" s="81">
        <f t="shared" si="0"/>
        <v>20</v>
      </c>
    </row>
    <row r="76" spans="1:4" x14ac:dyDescent="0.25">
      <c r="A76" s="638" t="s">
        <v>347</v>
      </c>
      <c r="B76" s="81">
        <v>129</v>
      </c>
      <c r="C76" s="81">
        <v>9</v>
      </c>
      <c r="D76" s="81">
        <f t="shared" si="0"/>
        <v>138</v>
      </c>
    </row>
    <row r="77" spans="1:4" x14ac:dyDescent="0.25">
      <c r="A77" s="638" t="s">
        <v>348</v>
      </c>
      <c r="B77" s="81">
        <v>14</v>
      </c>
      <c r="C77" s="81">
        <v>2</v>
      </c>
      <c r="D77" s="81">
        <f t="shared" si="0"/>
        <v>16</v>
      </c>
    </row>
    <row r="78" spans="1:4" x14ac:dyDescent="0.25">
      <c r="A78" s="638" t="s">
        <v>349</v>
      </c>
      <c r="B78" s="81">
        <v>724</v>
      </c>
      <c r="C78" s="81">
        <v>66</v>
      </c>
      <c r="D78" s="81">
        <f t="shared" si="0"/>
        <v>790</v>
      </c>
    </row>
    <row r="79" spans="1:4" x14ac:dyDescent="0.25">
      <c r="A79" s="638" t="s">
        <v>350</v>
      </c>
      <c r="B79" s="81">
        <v>42</v>
      </c>
      <c r="C79" s="81">
        <v>7</v>
      </c>
      <c r="D79" s="81">
        <f t="shared" si="0"/>
        <v>49</v>
      </c>
    </row>
    <row r="80" spans="1:4" x14ac:dyDescent="0.25">
      <c r="A80" s="638" t="s">
        <v>351</v>
      </c>
      <c r="B80" s="81">
        <v>62</v>
      </c>
      <c r="C80" s="81">
        <v>7</v>
      </c>
      <c r="D80" s="81">
        <f t="shared" si="0"/>
        <v>69</v>
      </c>
    </row>
    <row r="81" spans="1:4" x14ac:dyDescent="0.25">
      <c r="A81" s="638" t="s">
        <v>352</v>
      </c>
      <c r="B81" s="81">
        <v>110</v>
      </c>
      <c r="C81" s="81">
        <v>9</v>
      </c>
      <c r="D81" s="81">
        <f t="shared" si="0"/>
        <v>119</v>
      </c>
    </row>
    <row r="82" spans="1:4" x14ac:dyDescent="0.25">
      <c r="A82" s="638" t="s">
        <v>353</v>
      </c>
      <c r="B82" s="81">
        <v>880</v>
      </c>
      <c r="C82" s="81">
        <v>88</v>
      </c>
      <c r="D82" s="81">
        <f t="shared" si="0"/>
        <v>968</v>
      </c>
    </row>
    <row r="83" spans="1:4" x14ac:dyDescent="0.25">
      <c r="A83" s="638" t="s">
        <v>354</v>
      </c>
      <c r="B83" s="81">
        <v>1</v>
      </c>
      <c r="D83" s="81">
        <f t="shared" si="0"/>
        <v>1</v>
      </c>
    </row>
    <row r="84" spans="1:4" x14ac:dyDescent="0.25">
      <c r="A84" s="638" t="s">
        <v>355</v>
      </c>
      <c r="B84" s="81">
        <v>70</v>
      </c>
      <c r="C84" s="81">
        <v>8</v>
      </c>
      <c r="D84" s="81">
        <f t="shared" si="0"/>
        <v>78</v>
      </c>
    </row>
    <row r="85" spans="1:4" x14ac:dyDescent="0.25">
      <c r="A85" s="638" t="s">
        <v>356</v>
      </c>
      <c r="B85" s="81">
        <v>77</v>
      </c>
      <c r="C85" s="81">
        <v>5</v>
      </c>
      <c r="D85" s="81">
        <f t="shared" si="0"/>
        <v>82</v>
      </c>
    </row>
    <row r="86" spans="1:4" x14ac:dyDescent="0.25">
      <c r="A86" s="638" t="s">
        <v>357</v>
      </c>
      <c r="B86" s="81">
        <v>72</v>
      </c>
      <c r="C86" s="81">
        <v>2</v>
      </c>
      <c r="D86" s="81">
        <f t="shared" si="0"/>
        <v>74</v>
      </c>
    </row>
    <row r="87" spans="1:4" x14ac:dyDescent="0.25">
      <c r="A87" s="638" t="s">
        <v>358</v>
      </c>
      <c r="B87" s="81">
        <v>106</v>
      </c>
      <c r="C87" s="81">
        <v>11</v>
      </c>
      <c r="D87" s="81">
        <f t="shared" si="0"/>
        <v>117</v>
      </c>
    </row>
    <row r="88" spans="1:4" x14ac:dyDescent="0.25">
      <c r="A88" s="638" t="s">
        <v>359</v>
      </c>
      <c r="B88" s="81">
        <v>57</v>
      </c>
      <c r="C88" s="81">
        <v>3</v>
      </c>
      <c r="D88" s="81">
        <f t="shared" si="0"/>
        <v>60</v>
      </c>
    </row>
    <row r="89" spans="1:4" x14ac:dyDescent="0.25">
      <c r="A89" s="638" t="s">
        <v>360</v>
      </c>
      <c r="B89" s="81">
        <v>1</v>
      </c>
      <c r="D89" s="81">
        <f t="shared" si="0"/>
        <v>1</v>
      </c>
    </row>
    <row r="90" spans="1:4" x14ac:dyDescent="0.25">
      <c r="A90" s="638" t="s">
        <v>361</v>
      </c>
      <c r="B90" s="81">
        <v>24</v>
      </c>
      <c r="C90" s="128">
        <v>1</v>
      </c>
      <c r="D90" s="81">
        <f t="shared" si="0"/>
        <v>25</v>
      </c>
    </row>
    <row r="91" spans="1:4" x14ac:dyDescent="0.25">
      <c r="A91" s="638" t="s">
        <v>362</v>
      </c>
      <c r="B91" s="81">
        <v>7</v>
      </c>
      <c r="C91" s="81">
        <v>2</v>
      </c>
      <c r="D91" s="81">
        <f t="shared" si="0"/>
        <v>9</v>
      </c>
    </row>
    <row r="92" spans="1:4" x14ac:dyDescent="0.25">
      <c r="A92" s="638" t="s">
        <v>363</v>
      </c>
      <c r="B92" s="81">
        <v>11</v>
      </c>
      <c r="D92" s="81">
        <f t="shared" si="0"/>
        <v>11</v>
      </c>
    </row>
    <row r="93" spans="1:4" x14ac:dyDescent="0.25">
      <c r="A93" s="638" t="s">
        <v>364</v>
      </c>
      <c r="B93" s="81">
        <v>32</v>
      </c>
      <c r="C93" s="81">
        <v>2</v>
      </c>
      <c r="D93" s="81">
        <f t="shared" si="0"/>
        <v>34</v>
      </c>
    </row>
    <row r="94" spans="1:4" x14ac:dyDescent="0.25">
      <c r="A94" s="638" t="s">
        <v>365</v>
      </c>
      <c r="B94" s="81">
        <v>904</v>
      </c>
      <c r="C94" s="81">
        <v>132</v>
      </c>
      <c r="D94" s="81">
        <f t="shared" si="0"/>
        <v>1036</v>
      </c>
    </row>
    <row r="95" spans="1:4" x14ac:dyDescent="0.25">
      <c r="A95" s="638" t="s">
        <v>366</v>
      </c>
      <c r="B95" s="81">
        <v>11</v>
      </c>
      <c r="C95" s="81">
        <v>0</v>
      </c>
      <c r="D95" s="81">
        <f t="shared" si="0"/>
        <v>11</v>
      </c>
    </row>
    <row r="96" spans="1:4" x14ac:dyDescent="0.25">
      <c r="A96" s="638" t="s">
        <v>367</v>
      </c>
      <c r="B96" s="81">
        <v>27</v>
      </c>
      <c r="C96" s="81">
        <v>3</v>
      </c>
      <c r="D96" s="81">
        <f t="shared" si="0"/>
        <v>30</v>
      </c>
    </row>
    <row r="97" spans="1:4" x14ac:dyDescent="0.25">
      <c r="A97" s="638" t="s">
        <v>368</v>
      </c>
      <c r="B97" s="81">
        <v>23</v>
      </c>
      <c r="C97" s="81">
        <v>2</v>
      </c>
      <c r="D97" s="81">
        <f t="shared" si="0"/>
        <v>25</v>
      </c>
    </row>
    <row r="98" spans="1:4" x14ac:dyDescent="0.25">
      <c r="A98" s="638" t="s">
        <v>369</v>
      </c>
      <c r="B98" s="81"/>
      <c r="D98" s="81">
        <f t="shared" si="0"/>
        <v>0</v>
      </c>
    </row>
    <row r="99" spans="1:4" x14ac:dyDescent="0.25">
      <c r="A99" s="638" t="s">
        <v>370</v>
      </c>
      <c r="B99" s="81">
        <v>11</v>
      </c>
      <c r="D99" s="81">
        <f t="shared" si="0"/>
        <v>11</v>
      </c>
    </row>
    <row r="100" spans="1:4" x14ac:dyDescent="0.25">
      <c r="A100" s="638" t="s">
        <v>371</v>
      </c>
      <c r="B100" s="81">
        <v>10</v>
      </c>
      <c r="C100" s="81">
        <v>1</v>
      </c>
      <c r="D100" s="81">
        <f t="shared" si="0"/>
        <v>11</v>
      </c>
    </row>
    <row r="101" spans="1:4" x14ac:dyDescent="0.25">
      <c r="A101" s="638" t="s">
        <v>372</v>
      </c>
      <c r="B101" s="81">
        <v>6</v>
      </c>
      <c r="C101" s="128">
        <v>1</v>
      </c>
      <c r="D101" s="81">
        <f t="shared" si="0"/>
        <v>7</v>
      </c>
    </row>
    <row r="102" spans="1:4" x14ac:dyDescent="0.25">
      <c r="A102" s="638" t="s">
        <v>373</v>
      </c>
      <c r="B102" s="81">
        <v>43</v>
      </c>
      <c r="C102" s="81">
        <v>3</v>
      </c>
      <c r="D102" s="81">
        <f t="shared" si="0"/>
        <v>46</v>
      </c>
    </row>
    <row r="103" spans="1:4" x14ac:dyDescent="0.25">
      <c r="A103" s="638" t="s">
        <v>374</v>
      </c>
      <c r="B103" s="81">
        <v>50</v>
      </c>
      <c r="C103" s="81">
        <v>6</v>
      </c>
      <c r="D103" s="81">
        <f t="shared" si="0"/>
        <v>56</v>
      </c>
    </row>
    <row r="104" spans="1:4" x14ac:dyDescent="0.25">
      <c r="A104" s="638" t="s">
        <v>375</v>
      </c>
      <c r="B104" s="81">
        <v>11</v>
      </c>
      <c r="C104" s="81">
        <v>0</v>
      </c>
      <c r="D104" s="81">
        <f t="shared" si="0"/>
        <v>11</v>
      </c>
    </row>
    <row r="105" spans="1:4" x14ac:dyDescent="0.25">
      <c r="A105" s="638" t="s">
        <v>376</v>
      </c>
      <c r="B105" s="81">
        <v>937</v>
      </c>
      <c r="C105" s="81">
        <v>126</v>
      </c>
      <c r="D105" s="81">
        <f t="shared" si="0"/>
        <v>1063</v>
      </c>
    </row>
    <row r="106" spans="1:4" x14ac:dyDescent="0.25">
      <c r="A106" s="643" t="s">
        <v>377</v>
      </c>
      <c r="B106" s="501">
        <v>22</v>
      </c>
      <c r="C106" s="605"/>
      <c r="D106" s="501">
        <f t="shared" si="0"/>
        <v>22</v>
      </c>
    </row>
    <row r="107" spans="1:4" x14ac:dyDescent="0.25">
      <c r="A107" s="638" t="s">
        <v>11</v>
      </c>
      <c r="B107" s="81">
        <f>SUM(B46:B106)</f>
        <v>18322</v>
      </c>
      <c r="C107" s="81">
        <f>SUM(C46:C106)</f>
        <v>1858</v>
      </c>
      <c r="D107" s="81">
        <f>SUM(D46:D106)</f>
        <v>20180</v>
      </c>
    </row>
  </sheetData>
  <mergeCells count="3">
    <mergeCell ref="A44:D44"/>
    <mergeCell ref="A37:K37"/>
    <mergeCell ref="A1:B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O37"/>
  <sheetViews>
    <sheetView workbookViewId="0">
      <selection activeCell="J33" sqref="J33"/>
    </sheetView>
  </sheetViews>
  <sheetFormatPr defaultRowHeight="15" x14ac:dyDescent="0.25"/>
  <cols>
    <col min="1" max="1" width="20.85546875" style="23" bestFit="1" customWidth="1"/>
    <col min="2" max="2" width="7.42578125" style="23" bestFit="1" customWidth="1"/>
    <col min="3" max="3" width="8.85546875" style="23" bestFit="1" customWidth="1"/>
    <col min="4" max="4" width="7.42578125" style="23" bestFit="1" customWidth="1"/>
    <col min="5" max="5" width="8.85546875" style="23" bestFit="1" customWidth="1"/>
    <col min="6" max="6" width="11.28515625" style="23" bestFit="1" customWidth="1"/>
    <col min="7" max="7" width="3" style="23" customWidth="1"/>
    <col min="8" max="8" width="29.28515625" style="23" bestFit="1" customWidth="1"/>
    <col min="9" max="9" width="17.7109375" style="23" bestFit="1" customWidth="1"/>
    <col min="10" max="10" width="18.42578125" style="23" bestFit="1" customWidth="1"/>
    <col min="11" max="11" width="19.140625" style="23" bestFit="1" customWidth="1"/>
    <col min="12" max="12" width="6.140625" style="23" bestFit="1" customWidth="1"/>
    <col min="13" max="13" width="7.42578125" style="23" bestFit="1" customWidth="1"/>
    <col min="14" max="14" width="8.28515625" style="23" bestFit="1" customWidth="1"/>
    <col min="15" max="15" width="11.5703125" style="23" bestFit="1" customWidth="1"/>
    <col min="16" max="16" width="9.140625" style="23" bestFit="1" customWidth="1"/>
    <col min="17" max="17" width="21" style="23" bestFit="1" customWidth="1"/>
    <col min="18" max="18" width="7" style="23" bestFit="1" customWidth="1"/>
    <col min="19" max="19" width="7.7109375" style="23" bestFit="1" customWidth="1"/>
    <col min="20" max="20" width="20.28515625" style="23" bestFit="1" customWidth="1"/>
    <col min="21" max="21" width="8.42578125" style="23" bestFit="1" customWidth="1"/>
    <col min="22" max="22" width="9.42578125" style="23" bestFit="1" customWidth="1"/>
    <col min="23" max="23" width="13.28515625" style="23" bestFit="1" customWidth="1"/>
    <col min="24" max="24" width="11" style="23" bestFit="1" customWidth="1"/>
    <col min="25" max="25" width="13.28515625" style="23" bestFit="1" customWidth="1"/>
    <col min="26" max="26" width="9.85546875" style="23" bestFit="1" customWidth="1"/>
    <col min="27" max="27" width="9.5703125" style="23" bestFit="1" customWidth="1"/>
    <col min="28" max="28" width="5" style="23" bestFit="1" customWidth="1"/>
    <col min="29" max="29" width="9.140625" style="23" bestFit="1" customWidth="1"/>
    <col min="30" max="30" width="15.85546875" style="23" bestFit="1" customWidth="1"/>
    <col min="31" max="31" width="19.42578125" style="23" bestFit="1" customWidth="1"/>
    <col min="32" max="32" width="7.42578125" style="23" bestFit="1" customWidth="1"/>
    <col min="33" max="33" width="12.140625" style="23" bestFit="1" customWidth="1"/>
    <col min="34" max="34" width="8.42578125" style="23" bestFit="1" customWidth="1"/>
    <col min="35" max="35" width="13.85546875" style="23" bestFit="1" customWidth="1"/>
    <col min="36" max="36" width="20.140625" style="23" bestFit="1" customWidth="1"/>
    <col min="37" max="37" width="5.7109375" style="23" bestFit="1" customWidth="1"/>
    <col min="38" max="38" width="6.5703125" style="23" bestFit="1" customWidth="1"/>
    <col min="39" max="39" width="20" style="23" bestFit="1" customWidth="1"/>
    <col min="40" max="40" width="9.28515625" style="23" bestFit="1" customWidth="1"/>
    <col min="41" max="41" width="11.28515625" style="23" bestFit="1" customWidth="1"/>
    <col min="42" max="16384" width="9.140625" style="23"/>
  </cols>
  <sheetData>
    <row r="1" spans="1:41" ht="16.5" thickBot="1" x14ac:dyDescent="0.3">
      <c r="A1" s="918" t="s">
        <v>472</v>
      </c>
      <c r="B1" s="918"/>
      <c r="C1" s="918"/>
      <c r="D1" s="918"/>
      <c r="E1" s="918"/>
      <c r="F1" s="918"/>
      <c r="H1" s="915" t="s">
        <v>473</v>
      </c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X1" s="917"/>
      <c r="Y1" s="917"/>
      <c r="Z1" s="917"/>
      <c r="AA1" s="917"/>
    </row>
    <row r="2" spans="1:41" x14ac:dyDescent="0.25">
      <c r="A2" s="440"/>
      <c r="B2" s="919" t="s">
        <v>3</v>
      </c>
      <c r="C2" s="919"/>
      <c r="D2" s="920" t="s">
        <v>10</v>
      </c>
      <c r="E2" s="920"/>
      <c r="F2" s="649"/>
      <c r="H2" s="48"/>
      <c r="I2" s="48" t="s">
        <v>129</v>
      </c>
      <c r="J2" s="48" t="s">
        <v>130</v>
      </c>
      <c r="K2" s="48" t="s">
        <v>134</v>
      </c>
      <c r="L2" s="48" t="s">
        <v>140</v>
      </c>
      <c r="M2" s="48" t="s">
        <v>136</v>
      </c>
      <c r="N2" s="48" t="s">
        <v>150</v>
      </c>
      <c r="O2" s="48" t="s">
        <v>142</v>
      </c>
      <c r="P2" s="48" t="s">
        <v>147</v>
      </c>
      <c r="Q2" s="48" t="s">
        <v>143</v>
      </c>
      <c r="R2" s="48" t="s">
        <v>146</v>
      </c>
      <c r="S2" s="48" t="s">
        <v>152</v>
      </c>
      <c r="T2" s="48" t="s">
        <v>156</v>
      </c>
      <c r="U2" s="48" t="s">
        <v>196</v>
      </c>
      <c r="V2" s="48" t="s">
        <v>132</v>
      </c>
      <c r="W2" s="48" t="s">
        <v>148</v>
      </c>
      <c r="X2" s="48" t="s">
        <v>135</v>
      </c>
      <c r="Y2" s="48" t="s">
        <v>131</v>
      </c>
      <c r="Z2" s="48" t="s">
        <v>144</v>
      </c>
      <c r="AA2" s="48" t="s">
        <v>137</v>
      </c>
      <c r="AB2" s="48" t="s">
        <v>479</v>
      </c>
      <c r="AC2" s="48" t="s">
        <v>153</v>
      </c>
      <c r="AD2" s="48" t="s">
        <v>157</v>
      </c>
      <c r="AE2" s="48" t="s">
        <v>145</v>
      </c>
      <c r="AF2" s="48" t="s">
        <v>158</v>
      </c>
      <c r="AG2" s="48" t="s">
        <v>155</v>
      </c>
      <c r="AH2" s="48" t="s">
        <v>133</v>
      </c>
      <c r="AI2" s="48" t="s">
        <v>138</v>
      </c>
      <c r="AJ2" s="48" t="s">
        <v>139</v>
      </c>
      <c r="AK2" s="48" t="s">
        <v>149</v>
      </c>
      <c r="AL2" s="48" t="s">
        <v>154</v>
      </c>
      <c r="AM2" s="48" t="s">
        <v>151</v>
      </c>
      <c r="AN2" s="48" t="s">
        <v>141</v>
      </c>
      <c r="AO2" s="598" t="s">
        <v>11</v>
      </c>
    </row>
    <row r="3" spans="1:41" x14ac:dyDescent="0.25">
      <c r="A3" s="425"/>
      <c r="B3" s="647" t="s">
        <v>164</v>
      </c>
      <c r="C3" s="647" t="s">
        <v>165</v>
      </c>
      <c r="D3" s="648" t="s">
        <v>164</v>
      </c>
      <c r="E3" s="648" t="s">
        <v>165</v>
      </c>
      <c r="F3" s="650" t="s">
        <v>11</v>
      </c>
      <c r="H3" s="121" t="s">
        <v>21</v>
      </c>
      <c r="I3" s="121">
        <v>156</v>
      </c>
      <c r="J3" s="121">
        <v>71</v>
      </c>
      <c r="K3" s="121">
        <v>59</v>
      </c>
      <c r="L3" s="121">
        <v>1</v>
      </c>
      <c r="M3" s="121">
        <v>85</v>
      </c>
      <c r="N3" s="121">
        <v>49</v>
      </c>
      <c r="O3" s="121">
        <v>43</v>
      </c>
      <c r="P3" s="121">
        <v>4</v>
      </c>
      <c r="Q3" s="121">
        <v>43</v>
      </c>
      <c r="R3" s="121">
        <v>30</v>
      </c>
      <c r="S3" s="121"/>
      <c r="T3" s="121">
        <v>2</v>
      </c>
      <c r="U3" s="121">
        <v>71</v>
      </c>
      <c r="V3" s="121">
        <v>1</v>
      </c>
      <c r="W3" s="121">
        <v>7</v>
      </c>
      <c r="X3" s="121">
        <v>38</v>
      </c>
      <c r="Y3" s="121">
        <v>4</v>
      </c>
      <c r="Z3" s="121">
        <v>1</v>
      </c>
      <c r="AA3" s="121">
        <v>10</v>
      </c>
      <c r="AB3" s="121">
        <v>3</v>
      </c>
      <c r="AC3" s="121">
        <v>12</v>
      </c>
      <c r="AD3" s="121">
        <v>8</v>
      </c>
      <c r="AE3" s="121">
        <v>1</v>
      </c>
      <c r="AF3" s="121">
        <v>4</v>
      </c>
      <c r="AG3" s="121">
        <v>3</v>
      </c>
      <c r="AH3" s="121">
        <v>16</v>
      </c>
      <c r="AI3" s="121">
        <v>80</v>
      </c>
      <c r="AJ3" s="121">
        <v>171</v>
      </c>
      <c r="AK3" s="121">
        <v>22</v>
      </c>
      <c r="AL3" s="121">
        <v>1</v>
      </c>
      <c r="AM3" s="121">
        <v>11</v>
      </c>
      <c r="AN3" s="121">
        <v>4</v>
      </c>
      <c r="AO3" s="596">
        <v>1011</v>
      </c>
    </row>
    <row r="4" spans="1:41" x14ac:dyDescent="0.25">
      <c r="A4" s="424" t="s">
        <v>129</v>
      </c>
      <c r="B4" s="645">
        <v>822</v>
      </c>
      <c r="C4" s="645">
        <v>354</v>
      </c>
      <c r="D4" s="645">
        <v>47</v>
      </c>
      <c r="E4" s="645">
        <v>24</v>
      </c>
      <c r="F4" s="651">
        <v>1247</v>
      </c>
      <c r="H4" s="21" t="s">
        <v>287</v>
      </c>
      <c r="I4" s="21">
        <v>6</v>
      </c>
      <c r="J4" s="21">
        <v>11</v>
      </c>
      <c r="K4" s="21">
        <v>21</v>
      </c>
      <c r="L4" s="21">
        <v>1</v>
      </c>
      <c r="M4" s="21">
        <v>44</v>
      </c>
      <c r="N4" s="21">
        <v>52</v>
      </c>
      <c r="O4" s="21">
        <v>10</v>
      </c>
      <c r="P4" s="21">
        <v>3</v>
      </c>
      <c r="Q4" s="21">
        <v>74</v>
      </c>
      <c r="R4" s="21">
        <v>35</v>
      </c>
      <c r="S4" s="21">
        <v>4</v>
      </c>
      <c r="T4" s="21">
        <v>6</v>
      </c>
      <c r="U4" s="21">
        <v>10</v>
      </c>
      <c r="V4" s="21">
        <v>3</v>
      </c>
      <c r="W4" s="21">
        <v>16</v>
      </c>
      <c r="X4" s="21">
        <v>5</v>
      </c>
      <c r="Y4" s="21">
        <v>5</v>
      </c>
      <c r="Z4" s="21">
        <v>3</v>
      </c>
      <c r="AA4" s="21">
        <v>11</v>
      </c>
      <c r="AB4" s="21"/>
      <c r="AC4" s="21">
        <v>20</v>
      </c>
      <c r="AD4" s="21">
        <v>4</v>
      </c>
      <c r="AE4" s="21"/>
      <c r="AF4" s="21">
        <v>4</v>
      </c>
      <c r="AG4" s="21">
        <v>10</v>
      </c>
      <c r="AH4" s="21">
        <v>15</v>
      </c>
      <c r="AI4" s="21">
        <v>30</v>
      </c>
      <c r="AJ4" s="21">
        <v>62</v>
      </c>
      <c r="AK4" s="21">
        <v>26</v>
      </c>
      <c r="AL4" s="21">
        <v>2</v>
      </c>
      <c r="AM4" s="21">
        <v>17</v>
      </c>
      <c r="AN4" s="21">
        <v>5</v>
      </c>
      <c r="AO4" s="23">
        <v>515</v>
      </c>
    </row>
    <row r="5" spans="1:41" x14ac:dyDescent="0.25">
      <c r="A5" s="425" t="s">
        <v>130</v>
      </c>
      <c r="B5" s="644">
        <v>682</v>
      </c>
      <c r="C5" s="644">
        <v>150</v>
      </c>
      <c r="D5" s="644">
        <v>61</v>
      </c>
      <c r="E5" s="644">
        <v>10</v>
      </c>
      <c r="F5" s="652">
        <v>903</v>
      </c>
      <c r="H5" s="121" t="s">
        <v>306</v>
      </c>
      <c r="I5" s="121">
        <v>28</v>
      </c>
      <c r="J5" s="121">
        <v>51</v>
      </c>
      <c r="K5" s="121">
        <v>73</v>
      </c>
      <c r="L5" s="121">
        <v>1</v>
      </c>
      <c r="M5" s="121">
        <v>195</v>
      </c>
      <c r="N5" s="121">
        <v>112</v>
      </c>
      <c r="O5" s="121">
        <v>141</v>
      </c>
      <c r="P5" s="121">
        <v>5</v>
      </c>
      <c r="Q5" s="121">
        <v>112</v>
      </c>
      <c r="R5" s="121">
        <v>59</v>
      </c>
      <c r="S5" s="121">
        <v>9</v>
      </c>
      <c r="T5" s="121">
        <v>1</v>
      </c>
      <c r="U5" s="121">
        <v>38</v>
      </c>
      <c r="V5" s="121">
        <v>4</v>
      </c>
      <c r="W5" s="121">
        <v>15</v>
      </c>
      <c r="X5" s="121">
        <v>40</v>
      </c>
      <c r="Y5" s="121">
        <v>7</v>
      </c>
      <c r="Z5" s="121">
        <v>2</v>
      </c>
      <c r="AA5" s="121">
        <v>40</v>
      </c>
      <c r="AB5" s="121">
        <v>3</v>
      </c>
      <c r="AC5" s="121">
        <v>22</v>
      </c>
      <c r="AD5" s="121">
        <v>15</v>
      </c>
      <c r="AE5" s="121">
        <v>1</v>
      </c>
      <c r="AF5" s="121">
        <v>8</v>
      </c>
      <c r="AG5" s="121">
        <v>24</v>
      </c>
      <c r="AH5" s="121">
        <v>33</v>
      </c>
      <c r="AI5" s="121">
        <v>72</v>
      </c>
      <c r="AJ5" s="121">
        <v>212</v>
      </c>
      <c r="AK5" s="121">
        <v>34</v>
      </c>
      <c r="AL5" s="121">
        <v>7</v>
      </c>
      <c r="AM5" s="121">
        <v>28</v>
      </c>
      <c r="AN5" s="121">
        <v>6</v>
      </c>
      <c r="AO5" s="596">
        <v>1398</v>
      </c>
    </row>
    <row r="6" spans="1:41" x14ac:dyDescent="0.25">
      <c r="A6" s="424" t="s">
        <v>134</v>
      </c>
      <c r="B6" s="645">
        <v>856</v>
      </c>
      <c r="C6" s="645">
        <v>152</v>
      </c>
      <c r="D6" s="645">
        <v>34</v>
      </c>
      <c r="E6" s="645">
        <v>22</v>
      </c>
      <c r="F6" s="651">
        <v>1064</v>
      </c>
      <c r="H6" s="21" t="s">
        <v>289</v>
      </c>
      <c r="I6" s="21">
        <v>77</v>
      </c>
      <c r="J6" s="21">
        <v>68</v>
      </c>
      <c r="K6" s="21">
        <v>65</v>
      </c>
      <c r="L6" s="21">
        <v>2</v>
      </c>
      <c r="M6" s="21">
        <v>124</v>
      </c>
      <c r="N6" s="21">
        <v>66</v>
      </c>
      <c r="O6" s="21">
        <v>34</v>
      </c>
      <c r="P6" s="21">
        <v>7</v>
      </c>
      <c r="Q6" s="21">
        <v>65</v>
      </c>
      <c r="R6" s="21">
        <v>69</v>
      </c>
      <c r="S6" s="21">
        <v>4</v>
      </c>
      <c r="T6" s="21">
        <v>3</v>
      </c>
      <c r="U6" s="21">
        <v>41</v>
      </c>
      <c r="V6" s="21">
        <v>3</v>
      </c>
      <c r="W6" s="21">
        <v>10</v>
      </c>
      <c r="X6" s="21">
        <v>28</v>
      </c>
      <c r="Y6" s="21">
        <v>5</v>
      </c>
      <c r="Z6" s="21"/>
      <c r="AA6" s="21">
        <v>23</v>
      </c>
      <c r="AB6" s="21">
        <v>1</v>
      </c>
      <c r="AC6" s="21">
        <v>6</v>
      </c>
      <c r="AD6" s="21">
        <v>6</v>
      </c>
      <c r="AE6" s="21">
        <v>1</v>
      </c>
      <c r="AF6" s="21">
        <v>3</v>
      </c>
      <c r="AG6" s="21">
        <v>7</v>
      </c>
      <c r="AH6" s="21">
        <v>18</v>
      </c>
      <c r="AI6" s="21">
        <v>37</v>
      </c>
      <c r="AJ6" s="21">
        <v>53</v>
      </c>
      <c r="AK6" s="21">
        <v>16</v>
      </c>
      <c r="AL6" s="21">
        <v>2</v>
      </c>
      <c r="AM6" s="21">
        <v>17</v>
      </c>
      <c r="AN6" s="21">
        <v>2</v>
      </c>
      <c r="AO6" s="23">
        <v>863</v>
      </c>
    </row>
    <row r="7" spans="1:41" x14ac:dyDescent="0.25">
      <c r="A7" s="425" t="s">
        <v>140</v>
      </c>
      <c r="B7" s="644">
        <v>41</v>
      </c>
      <c r="C7" s="644">
        <v>9</v>
      </c>
      <c r="D7" s="644">
        <v>5</v>
      </c>
      <c r="E7" s="644"/>
      <c r="F7" s="652">
        <v>55</v>
      </c>
      <c r="H7" s="121" t="s">
        <v>288</v>
      </c>
      <c r="I7" s="121">
        <v>6</v>
      </c>
      <c r="J7" s="121">
        <v>11</v>
      </c>
      <c r="K7" s="121">
        <v>14</v>
      </c>
      <c r="L7" s="121"/>
      <c r="M7" s="121">
        <v>21</v>
      </c>
      <c r="N7" s="121">
        <v>32</v>
      </c>
      <c r="O7" s="121">
        <v>4</v>
      </c>
      <c r="P7" s="121">
        <v>3</v>
      </c>
      <c r="Q7" s="121">
        <v>62</v>
      </c>
      <c r="R7" s="121">
        <v>15</v>
      </c>
      <c r="S7" s="121">
        <v>2</v>
      </c>
      <c r="T7" s="121"/>
      <c r="U7" s="121">
        <v>4</v>
      </c>
      <c r="V7" s="121">
        <v>2</v>
      </c>
      <c r="W7" s="121">
        <v>11</v>
      </c>
      <c r="X7" s="121">
        <v>3</v>
      </c>
      <c r="Y7" s="121">
        <v>5</v>
      </c>
      <c r="Z7" s="121">
        <v>1</v>
      </c>
      <c r="AA7" s="121">
        <v>15</v>
      </c>
      <c r="AB7" s="121"/>
      <c r="AC7" s="121">
        <v>19</v>
      </c>
      <c r="AD7" s="121">
        <v>10</v>
      </c>
      <c r="AE7" s="121"/>
      <c r="AF7" s="121">
        <v>4</v>
      </c>
      <c r="AG7" s="121">
        <v>7</v>
      </c>
      <c r="AH7" s="121">
        <v>10</v>
      </c>
      <c r="AI7" s="121"/>
      <c r="AJ7" s="121">
        <v>1</v>
      </c>
      <c r="AK7" s="121">
        <v>17</v>
      </c>
      <c r="AL7" s="121">
        <v>4</v>
      </c>
      <c r="AM7" s="121">
        <v>12</v>
      </c>
      <c r="AN7" s="121">
        <v>4</v>
      </c>
      <c r="AO7" s="596">
        <v>299</v>
      </c>
    </row>
    <row r="8" spans="1:41" x14ac:dyDescent="0.25">
      <c r="A8" s="424" t="s">
        <v>136</v>
      </c>
      <c r="B8" s="645">
        <v>1988</v>
      </c>
      <c r="C8" s="645">
        <v>196</v>
      </c>
      <c r="D8" s="645">
        <v>122</v>
      </c>
      <c r="E8" s="645">
        <v>11</v>
      </c>
      <c r="F8" s="651">
        <v>2317</v>
      </c>
      <c r="H8" s="21" t="s">
        <v>23</v>
      </c>
      <c r="I8" s="21">
        <v>44</v>
      </c>
      <c r="J8" s="21">
        <v>21</v>
      </c>
      <c r="K8" s="21">
        <v>21</v>
      </c>
      <c r="L8" s="21">
        <v>1</v>
      </c>
      <c r="M8" s="21">
        <v>39</v>
      </c>
      <c r="N8" s="21">
        <v>19</v>
      </c>
      <c r="O8" s="21">
        <v>14</v>
      </c>
      <c r="P8" s="21">
        <v>1</v>
      </c>
      <c r="Q8" s="21">
        <v>11</v>
      </c>
      <c r="R8" s="21">
        <v>10</v>
      </c>
      <c r="S8" s="21"/>
      <c r="T8" s="21"/>
      <c r="U8" s="21">
        <v>16</v>
      </c>
      <c r="V8" s="21">
        <v>1</v>
      </c>
      <c r="W8" s="21">
        <v>4</v>
      </c>
      <c r="X8" s="21">
        <v>12</v>
      </c>
      <c r="Y8" s="21">
        <v>4</v>
      </c>
      <c r="Z8" s="21"/>
      <c r="AA8" s="21">
        <v>3</v>
      </c>
      <c r="AB8" s="21">
        <v>1</v>
      </c>
      <c r="AC8" s="21">
        <v>3</v>
      </c>
      <c r="AD8" s="21">
        <v>1</v>
      </c>
      <c r="AE8" s="21"/>
      <c r="AF8" s="21">
        <v>1</v>
      </c>
      <c r="AG8" s="21">
        <v>1</v>
      </c>
      <c r="AH8" s="21">
        <v>6</v>
      </c>
      <c r="AI8" s="21">
        <v>13</v>
      </c>
      <c r="AJ8" s="21">
        <v>19</v>
      </c>
      <c r="AK8" s="21">
        <v>7</v>
      </c>
      <c r="AL8" s="21"/>
      <c r="AM8" s="21">
        <v>6</v>
      </c>
      <c r="AN8" s="21">
        <v>2</v>
      </c>
      <c r="AO8" s="23">
        <v>281</v>
      </c>
    </row>
    <row r="9" spans="1:41" x14ac:dyDescent="0.25">
      <c r="A9" s="425" t="s">
        <v>150</v>
      </c>
      <c r="B9" s="644">
        <v>1404</v>
      </c>
      <c r="C9" s="644">
        <v>205</v>
      </c>
      <c r="D9" s="644">
        <v>81</v>
      </c>
      <c r="E9" s="644">
        <v>16</v>
      </c>
      <c r="F9" s="652">
        <v>1706</v>
      </c>
      <c r="H9" s="121" t="s">
        <v>295</v>
      </c>
      <c r="I9" s="121">
        <v>1</v>
      </c>
      <c r="J9" s="121">
        <v>3</v>
      </c>
      <c r="K9" s="121">
        <v>9</v>
      </c>
      <c r="L9" s="121">
        <v>2</v>
      </c>
      <c r="M9" s="121">
        <v>35</v>
      </c>
      <c r="N9" s="121">
        <v>30</v>
      </c>
      <c r="O9" s="121">
        <v>22</v>
      </c>
      <c r="P9" s="121">
        <v>5</v>
      </c>
      <c r="Q9" s="121">
        <v>63</v>
      </c>
      <c r="R9" s="121">
        <v>37</v>
      </c>
      <c r="S9" s="121">
        <v>10</v>
      </c>
      <c r="T9" s="121">
        <v>10</v>
      </c>
      <c r="U9" s="121">
        <v>1</v>
      </c>
      <c r="V9" s="121"/>
      <c r="W9" s="121">
        <v>14</v>
      </c>
      <c r="X9" s="121">
        <v>8</v>
      </c>
      <c r="Y9" s="121">
        <v>1</v>
      </c>
      <c r="Z9" s="121">
        <v>1</v>
      </c>
      <c r="AA9" s="121">
        <v>52</v>
      </c>
      <c r="AB9" s="121">
        <v>1</v>
      </c>
      <c r="AC9" s="121">
        <v>23</v>
      </c>
      <c r="AD9" s="121"/>
      <c r="AE9" s="121">
        <v>1</v>
      </c>
      <c r="AF9" s="121">
        <v>2</v>
      </c>
      <c r="AG9" s="121">
        <v>14</v>
      </c>
      <c r="AH9" s="121">
        <v>17</v>
      </c>
      <c r="AI9" s="121">
        <v>26</v>
      </c>
      <c r="AJ9" s="121">
        <v>61</v>
      </c>
      <c r="AK9" s="121">
        <v>25</v>
      </c>
      <c r="AL9" s="121">
        <v>12</v>
      </c>
      <c r="AM9" s="121">
        <v>31</v>
      </c>
      <c r="AN9" s="121">
        <v>10</v>
      </c>
      <c r="AO9" s="596">
        <v>527</v>
      </c>
    </row>
    <row r="10" spans="1:41" x14ac:dyDescent="0.25">
      <c r="A10" s="424" t="s">
        <v>142</v>
      </c>
      <c r="B10" s="645">
        <v>873</v>
      </c>
      <c r="C10" s="645">
        <v>50</v>
      </c>
      <c r="D10" s="645">
        <v>116</v>
      </c>
      <c r="E10" s="645">
        <v>8</v>
      </c>
      <c r="F10" s="651">
        <v>1047</v>
      </c>
      <c r="H10" s="21" t="s">
        <v>307</v>
      </c>
      <c r="I10" s="21">
        <v>87</v>
      </c>
      <c r="J10" s="21">
        <v>58</v>
      </c>
      <c r="K10" s="21">
        <v>54</v>
      </c>
      <c r="L10" s="21"/>
      <c r="M10" s="21">
        <v>104</v>
      </c>
      <c r="N10" s="21">
        <v>46</v>
      </c>
      <c r="O10" s="21">
        <v>15</v>
      </c>
      <c r="P10" s="21">
        <v>7</v>
      </c>
      <c r="Q10" s="21">
        <v>17</v>
      </c>
      <c r="R10" s="21">
        <v>36</v>
      </c>
      <c r="S10" s="21">
        <v>1</v>
      </c>
      <c r="T10" s="21">
        <v>1</v>
      </c>
      <c r="U10" s="21">
        <v>37</v>
      </c>
      <c r="V10" s="21">
        <v>2</v>
      </c>
      <c r="W10" s="21">
        <v>4</v>
      </c>
      <c r="X10" s="21">
        <v>20</v>
      </c>
      <c r="Y10" s="21"/>
      <c r="Z10" s="21">
        <v>1</v>
      </c>
      <c r="AA10" s="21">
        <v>16</v>
      </c>
      <c r="AB10" s="21">
        <v>2</v>
      </c>
      <c r="AC10" s="21">
        <v>9</v>
      </c>
      <c r="AD10" s="21">
        <v>4</v>
      </c>
      <c r="AE10" s="21"/>
      <c r="AF10" s="21">
        <v>6</v>
      </c>
      <c r="AG10" s="21">
        <v>5</v>
      </c>
      <c r="AH10" s="21">
        <v>14</v>
      </c>
      <c r="AI10" s="21">
        <v>28</v>
      </c>
      <c r="AJ10" s="21">
        <v>19</v>
      </c>
      <c r="AK10" s="21">
        <v>10</v>
      </c>
      <c r="AL10" s="21"/>
      <c r="AM10" s="21">
        <v>9</v>
      </c>
      <c r="AN10" s="21">
        <v>2</v>
      </c>
      <c r="AO10" s="23">
        <v>614</v>
      </c>
    </row>
    <row r="11" spans="1:41" x14ac:dyDescent="0.25">
      <c r="A11" s="425" t="s">
        <v>147</v>
      </c>
      <c r="B11" s="644">
        <v>83</v>
      </c>
      <c r="C11" s="644">
        <v>8</v>
      </c>
      <c r="D11" s="644">
        <v>14</v>
      </c>
      <c r="E11" s="644">
        <v>2</v>
      </c>
      <c r="F11" s="652">
        <v>107</v>
      </c>
      <c r="H11" s="121" t="s">
        <v>308</v>
      </c>
      <c r="I11" s="121">
        <v>78</v>
      </c>
      <c r="J11" s="121">
        <v>46</v>
      </c>
      <c r="K11" s="121">
        <v>40</v>
      </c>
      <c r="L11" s="121">
        <v>3</v>
      </c>
      <c r="M11" s="121">
        <v>80</v>
      </c>
      <c r="N11" s="121">
        <v>51</v>
      </c>
      <c r="O11" s="121">
        <v>53</v>
      </c>
      <c r="P11" s="121">
        <v>5</v>
      </c>
      <c r="Q11" s="121">
        <v>61</v>
      </c>
      <c r="R11" s="121">
        <v>39</v>
      </c>
      <c r="S11" s="121">
        <v>8</v>
      </c>
      <c r="T11" s="121">
        <v>4</v>
      </c>
      <c r="U11" s="121">
        <v>50</v>
      </c>
      <c r="V11" s="121"/>
      <c r="W11" s="121">
        <v>17</v>
      </c>
      <c r="X11" s="121">
        <v>39</v>
      </c>
      <c r="Y11" s="121">
        <v>4</v>
      </c>
      <c r="Z11" s="121">
        <v>2</v>
      </c>
      <c r="AA11" s="121">
        <v>17</v>
      </c>
      <c r="AB11" s="121">
        <v>1</v>
      </c>
      <c r="AC11" s="121">
        <v>20</v>
      </c>
      <c r="AD11" s="121">
        <v>5</v>
      </c>
      <c r="AE11" s="121">
        <v>1</v>
      </c>
      <c r="AF11" s="121">
        <v>4</v>
      </c>
      <c r="AG11" s="121">
        <v>8</v>
      </c>
      <c r="AH11" s="121">
        <v>18</v>
      </c>
      <c r="AI11" s="121">
        <v>58</v>
      </c>
      <c r="AJ11" s="121">
        <v>129</v>
      </c>
      <c r="AK11" s="121">
        <v>32</v>
      </c>
      <c r="AL11" s="121">
        <v>2</v>
      </c>
      <c r="AM11" s="121">
        <v>13</v>
      </c>
      <c r="AN11" s="121">
        <v>2</v>
      </c>
      <c r="AO11" s="596">
        <v>890</v>
      </c>
    </row>
    <row r="12" spans="1:41" x14ac:dyDescent="0.25">
      <c r="A12" s="424" t="s">
        <v>143</v>
      </c>
      <c r="B12" s="645">
        <v>1814</v>
      </c>
      <c r="C12" s="645">
        <v>244</v>
      </c>
      <c r="D12" s="645">
        <v>263</v>
      </c>
      <c r="E12" s="645">
        <v>43</v>
      </c>
      <c r="F12" s="651">
        <v>2364</v>
      </c>
      <c r="H12" s="21" t="s">
        <v>24</v>
      </c>
      <c r="I12" s="21"/>
      <c r="J12" s="21">
        <v>2</v>
      </c>
      <c r="K12" s="21">
        <v>7</v>
      </c>
      <c r="L12" s="21"/>
      <c r="M12" s="21">
        <v>9</v>
      </c>
      <c r="N12" s="21">
        <v>11</v>
      </c>
      <c r="O12" s="21">
        <v>2</v>
      </c>
      <c r="P12" s="21"/>
      <c r="Q12" s="21">
        <v>28</v>
      </c>
      <c r="R12" s="21">
        <v>4</v>
      </c>
      <c r="S12" s="21">
        <v>3</v>
      </c>
      <c r="T12" s="21"/>
      <c r="U12" s="21">
        <v>2</v>
      </c>
      <c r="V12" s="21"/>
      <c r="W12" s="21">
        <v>2</v>
      </c>
      <c r="X12" s="21">
        <v>3</v>
      </c>
      <c r="Y12" s="21">
        <v>1</v>
      </c>
      <c r="Z12" s="21"/>
      <c r="AA12" s="21">
        <v>4</v>
      </c>
      <c r="AB12" s="21"/>
      <c r="AC12" s="21">
        <v>6</v>
      </c>
      <c r="AD12" s="21">
        <v>3</v>
      </c>
      <c r="AE12" s="21"/>
      <c r="AF12" s="21"/>
      <c r="AG12" s="21">
        <v>6</v>
      </c>
      <c r="AH12" s="21"/>
      <c r="AI12" s="21"/>
      <c r="AJ12" s="21"/>
      <c r="AK12" s="21">
        <v>18</v>
      </c>
      <c r="AL12" s="21">
        <v>3</v>
      </c>
      <c r="AM12" s="21">
        <v>13</v>
      </c>
      <c r="AN12" s="21">
        <v>1</v>
      </c>
      <c r="AO12" s="23">
        <v>128</v>
      </c>
    </row>
    <row r="13" spans="1:41" x14ac:dyDescent="0.25">
      <c r="A13" s="425" t="s">
        <v>146</v>
      </c>
      <c r="B13" s="644">
        <v>888</v>
      </c>
      <c r="C13" s="644">
        <v>45</v>
      </c>
      <c r="D13" s="644">
        <v>198</v>
      </c>
      <c r="E13" s="644">
        <v>7</v>
      </c>
      <c r="F13" s="652">
        <v>1138</v>
      </c>
      <c r="H13" s="121" t="s">
        <v>297</v>
      </c>
      <c r="I13" s="121">
        <v>23</v>
      </c>
      <c r="J13" s="121">
        <v>21</v>
      </c>
      <c r="K13" s="121">
        <v>38</v>
      </c>
      <c r="L13" s="121">
        <v>3</v>
      </c>
      <c r="M13" s="121">
        <v>128</v>
      </c>
      <c r="N13" s="121">
        <v>162</v>
      </c>
      <c r="O13" s="121">
        <v>54</v>
      </c>
      <c r="P13" s="121">
        <v>9</v>
      </c>
      <c r="Q13" s="121">
        <v>287</v>
      </c>
      <c r="R13" s="121">
        <v>68</v>
      </c>
      <c r="S13" s="121">
        <v>19</v>
      </c>
      <c r="T13" s="121">
        <v>9</v>
      </c>
      <c r="U13" s="121">
        <v>16</v>
      </c>
      <c r="V13" s="121">
        <v>8</v>
      </c>
      <c r="W13" s="121">
        <v>82</v>
      </c>
      <c r="X13" s="121">
        <v>6</v>
      </c>
      <c r="Y13" s="121">
        <v>15</v>
      </c>
      <c r="Z13" s="121">
        <v>6</v>
      </c>
      <c r="AA13" s="121">
        <v>78</v>
      </c>
      <c r="AB13" s="121">
        <v>3</v>
      </c>
      <c r="AC13" s="121">
        <v>47</v>
      </c>
      <c r="AD13" s="121">
        <v>12</v>
      </c>
      <c r="AE13" s="121">
        <v>1</v>
      </c>
      <c r="AF13" s="121">
        <v>8</v>
      </c>
      <c r="AG13" s="121">
        <v>40</v>
      </c>
      <c r="AH13" s="121">
        <v>47</v>
      </c>
      <c r="AI13" s="121">
        <v>7</v>
      </c>
      <c r="AJ13" s="121">
        <v>15</v>
      </c>
      <c r="AK13" s="121">
        <v>142</v>
      </c>
      <c r="AL13" s="121">
        <v>28</v>
      </c>
      <c r="AM13" s="121">
        <v>49</v>
      </c>
      <c r="AN13" s="121">
        <v>6</v>
      </c>
      <c r="AO13" s="596">
        <v>1437</v>
      </c>
    </row>
    <row r="14" spans="1:41" x14ac:dyDescent="0.25">
      <c r="A14" s="424" t="s">
        <v>152</v>
      </c>
      <c r="B14" s="645">
        <v>127</v>
      </c>
      <c r="C14" s="645">
        <v>4</v>
      </c>
      <c r="D14" s="645">
        <v>66</v>
      </c>
      <c r="E14" s="645"/>
      <c r="F14" s="651">
        <v>197</v>
      </c>
      <c r="H14" s="21" t="s">
        <v>296</v>
      </c>
      <c r="I14" s="21">
        <v>32</v>
      </c>
      <c r="J14" s="21">
        <v>51</v>
      </c>
      <c r="K14" s="21">
        <v>90</v>
      </c>
      <c r="L14" s="21">
        <v>3</v>
      </c>
      <c r="M14" s="21">
        <v>199</v>
      </c>
      <c r="N14" s="21">
        <v>112</v>
      </c>
      <c r="O14" s="21">
        <v>151</v>
      </c>
      <c r="P14" s="21">
        <v>3</v>
      </c>
      <c r="Q14" s="21">
        <v>134</v>
      </c>
      <c r="R14" s="21">
        <v>68</v>
      </c>
      <c r="S14" s="21">
        <v>11</v>
      </c>
      <c r="T14" s="21">
        <v>8</v>
      </c>
      <c r="U14" s="21">
        <v>47</v>
      </c>
      <c r="V14" s="21">
        <v>5</v>
      </c>
      <c r="W14" s="21">
        <v>18</v>
      </c>
      <c r="X14" s="21">
        <v>39</v>
      </c>
      <c r="Y14" s="21">
        <v>9</v>
      </c>
      <c r="Z14" s="21">
        <v>3</v>
      </c>
      <c r="AA14" s="21">
        <v>36</v>
      </c>
      <c r="AB14" s="21">
        <v>2</v>
      </c>
      <c r="AC14" s="21">
        <v>26</v>
      </c>
      <c r="AD14" s="21">
        <v>14</v>
      </c>
      <c r="AE14" s="21">
        <v>1</v>
      </c>
      <c r="AF14" s="21">
        <v>4</v>
      </c>
      <c r="AG14" s="21">
        <v>23</v>
      </c>
      <c r="AH14" s="21">
        <v>32</v>
      </c>
      <c r="AI14" s="21">
        <v>83</v>
      </c>
      <c r="AJ14" s="21">
        <v>228</v>
      </c>
      <c r="AK14" s="21">
        <v>41</v>
      </c>
      <c r="AL14" s="21">
        <v>7</v>
      </c>
      <c r="AM14" s="21">
        <v>23</v>
      </c>
      <c r="AN14" s="21">
        <v>5</v>
      </c>
      <c r="AO14" s="23">
        <v>1508</v>
      </c>
    </row>
    <row r="15" spans="1:41" x14ac:dyDescent="0.25">
      <c r="A15" s="425" t="s">
        <v>156</v>
      </c>
      <c r="B15" s="644">
        <v>85</v>
      </c>
      <c r="C15" s="644">
        <v>7</v>
      </c>
      <c r="D15" s="644">
        <v>30</v>
      </c>
      <c r="E15" s="644"/>
      <c r="F15" s="652">
        <v>122</v>
      </c>
      <c r="H15" s="121" t="s">
        <v>28</v>
      </c>
      <c r="I15" s="121">
        <v>3</v>
      </c>
      <c r="J15" s="121">
        <v>12</v>
      </c>
      <c r="K15" s="121">
        <v>19</v>
      </c>
      <c r="L15" s="121">
        <v>1</v>
      </c>
      <c r="M15" s="121">
        <v>57</v>
      </c>
      <c r="N15" s="121">
        <v>43</v>
      </c>
      <c r="O15" s="121">
        <v>9</v>
      </c>
      <c r="P15" s="121"/>
      <c r="Q15" s="121">
        <v>141</v>
      </c>
      <c r="R15" s="121">
        <v>8</v>
      </c>
      <c r="S15" s="121"/>
      <c r="T15" s="121">
        <v>4</v>
      </c>
      <c r="U15" s="121">
        <v>3</v>
      </c>
      <c r="V15" s="121">
        <v>3</v>
      </c>
      <c r="W15" s="121">
        <v>11</v>
      </c>
      <c r="X15" s="121">
        <v>5</v>
      </c>
      <c r="Y15" s="121">
        <v>13</v>
      </c>
      <c r="Z15" s="121">
        <v>2</v>
      </c>
      <c r="AA15" s="121">
        <v>21</v>
      </c>
      <c r="AB15" s="121">
        <v>2</v>
      </c>
      <c r="AC15" s="121">
        <v>10</v>
      </c>
      <c r="AD15" s="121">
        <v>6</v>
      </c>
      <c r="AE15" s="121"/>
      <c r="AF15" s="121">
        <v>3</v>
      </c>
      <c r="AG15" s="121">
        <v>10</v>
      </c>
      <c r="AH15" s="121">
        <v>7</v>
      </c>
      <c r="AI15" s="121"/>
      <c r="AJ15" s="121"/>
      <c r="AK15" s="121">
        <v>24</v>
      </c>
      <c r="AL15" s="121">
        <v>4</v>
      </c>
      <c r="AM15" s="121">
        <v>15</v>
      </c>
      <c r="AN15" s="121">
        <v>7</v>
      </c>
      <c r="AO15" s="596">
        <v>443</v>
      </c>
    </row>
    <row r="16" spans="1:41" x14ac:dyDescent="0.25">
      <c r="A16" s="424" t="s">
        <v>132</v>
      </c>
      <c r="B16" s="645">
        <v>64</v>
      </c>
      <c r="C16" s="645">
        <v>2</v>
      </c>
      <c r="D16" s="645">
        <v>10</v>
      </c>
      <c r="E16" s="645"/>
      <c r="F16" s="651">
        <v>76</v>
      </c>
      <c r="H16" s="21" t="s">
        <v>290</v>
      </c>
      <c r="I16" s="21">
        <v>14</v>
      </c>
      <c r="J16" s="21">
        <v>14</v>
      </c>
      <c r="K16" s="21">
        <v>19</v>
      </c>
      <c r="L16" s="21">
        <v>1</v>
      </c>
      <c r="M16" s="21">
        <v>60</v>
      </c>
      <c r="N16" s="21">
        <v>46</v>
      </c>
      <c r="O16" s="21">
        <v>30</v>
      </c>
      <c r="P16" s="21">
        <v>2</v>
      </c>
      <c r="Q16" s="21">
        <v>82</v>
      </c>
      <c r="R16" s="21">
        <v>33</v>
      </c>
      <c r="S16" s="21">
        <v>10</v>
      </c>
      <c r="T16" s="21">
        <v>2</v>
      </c>
      <c r="U16" s="21">
        <v>13</v>
      </c>
      <c r="V16" s="21"/>
      <c r="W16" s="21">
        <v>12</v>
      </c>
      <c r="X16" s="21">
        <v>7</v>
      </c>
      <c r="Y16" s="21">
        <v>4</v>
      </c>
      <c r="Z16" s="21">
        <v>1</v>
      </c>
      <c r="AA16" s="21">
        <v>26</v>
      </c>
      <c r="AB16" s="21">
        <v>1</v>
      </c>
      <c r="AC16" s="21">
        <v>19</v>
      </c>
      <c r="AD16" s="21">
        <v>5</v>
      </c>
      <c r="AE16" s="21"/>
      <c r="AF16" s="21">
        <v>5</v>
      </c>
      <c r="AG16" s="21">
        <v>17</v>
      </c>
      <c r="AH16" s="21">
        <v>20</v>
      </c>
      <c r="AI16" s="21">
        <v>19</v>
      </c>
      <c r="AJ16" s="21">
        <v>27</v>
      </c>
      <c r="AK16" s="21">
        <v>28</v>
      </c>
      <c r="AL16" s="21">
        <v>9</v>
      </c>
      <c r="AM16" s="21">
        <v>22</v>
      </c>
      <c r="AN16" s="21">
        <v>11</v>
      </c>
      <c r="AO16" s="23">
        <v>559</v>
      </c>
    </row>
    <row r="17" spans="1:41" x14ac:dyDescent="0.25">
      <c r="A17" s="425" t="s">
        <v>148</v>
      </c>
      <c r="B17" s="644">
        <v>316</v>
      </c>
      <c r="C17" s="644">
        <v>30</v>
      </c>
      <c r="D17" s="644">
        <v>163</v>
      </c>
      <c r="E17" s="644">
        <v>13</v>
      </c>
      <c r="F17" s="652">
        <v>522</v>
      </c>
      <c r="H17" s="121" t="s">
        <v>291</v>
      </c>
      <c r="I17" s="121">
        <v>53</v>
      </c>
      <c r="J17" s="121">
        <v>58</v>
      </c>
      <c r="K17" s="121">
        <v>43</v>
      </c>
      <c r="L17" s="121">
        <v>4</v>
      </c>
      <c r="M17" s="121">
        <v>88</v>
      </c>
      <c r="N17" s="121">
        <v>36</v>
      </c>
      <c r="O17" s="121">
        <v>73</v>
      </c>
      <c r="P17" s="121">
        <v>5</v>
      </c>
      <c r="Q17" s="121">
        <v>112</v>
      </c>
      <c r="R17" s="121">
        <v>113</v>
      </c>
      <c r="S17" s="121">
        <v>18</v>
      </c>
      <c r="T17" s="121">
        <v>17</v>
      </c>
      <c r="U17" s="121">
        <v>13</v>
      </c>
      <c r="V17" s="121">
        <v>6</v>
      </c>
      <c r="W17" s="121">
        <v>52</v>
      </c>
      <c r="X17" s="121">
        <v>10</v>
      </c>
      <c r="Y17" s="121">
        <v>13</v>
      </c>
      <c r="Z17" s="121">
        <v>1</v>
      </c>
      <c r="AA17" s="121">
        <v>28</v>
      </c>
      <c r="AB17" s="121">
        <v>7</v>
      </c>
      <c r="AC17" s="121">
        <v>33</v>
      </c>
      <c r="AD17" s="121">
        <v>20</v>
      </c>
      <c r="AE17" s="121">
        <v>6</v>
      </c>
      <c r="AF17" s="121">
        <v>2</v>
      </c>
      <c r="AG17" s="121">
        <v>6</v>
      </c>
      <c r="AH17" s="121">
        <v>26</v>
      </c>
      <c r="AI17" s="121">
        <v>4</v>
      </c>
      <c r="AJ17" s="121">
        <v>21</v>
      </c>
      <c r="AK17" s="121">
        <v>80</v>
      </c>
      <c r="AL17" s="121">
        <v>6</v>
      </c>
      <c r="AM17" s="121">
        <v>16</v>
      </c>
      <c r="AN17" s="121">
        <v>1</v>
      </c>
      <c r="AO17" s="596">
        <v>971</v>
      </c>
    </row>
    <row r="18" spans="1:41" x14ac:dyDescent="0.25">
      <c r="A18" s="424" t="s">
        <v>135</v>
      </c>
      <c r="B18" s="645">
        <v>444</v>
      </c>
      <c r="C18" s="645">
        <v>37</v>
      </c>
      <c r="D18" s="645">
        <v>15</v>
      </c>
      <c r="E18" s="645">
        <v>1</v>
      </c>
      <c r="F18" s="651">
        <v>497</v>
      </c>
      <c r="H18" s="21" t="s">
        <v>292</v>
      </c>
      <c r="I18" s="21">
        <v>6</v>
      </c>
      <c r="J18" s="21">
        <v>16</v>
      </c>
      <c r="K18" s="21">
        <v>25</v>
      </c>
      <c r="L18" s="21">
        <v>3</v>
      </c>
      <c r="M18" s="21">
        <v>47</v>
      </c>
      <c r="N18" s="21">
        <v>77</v>
      </c>
      <c r="O18" s="21">
        <v>17</v>
      </c>
      <c r="P18" s="21">
        <v>1</v>
      </c>
      <c r="Q18" s="21">
        <v>86</v>
      </c>
      <c r="R18" s="21">
        <v>24</v>
      </c>
      <c r="S18" s="21">
        <v>4</v>
      </c>
      <c r="T18" s="21">
        <v>7</v>
      </c>
      <c r="U18" s="21">
        <v>8</v>
      </c>
      <c r="V18" s="21">
        <v>4</v>
      </c>
      <c r="W18" s="21">
        <v>22</v>
      </c>
      <c r="X18" s="21">
        <v>6</v>
      </c>
      <c r="Y18" s="21">
        <v>6</v>
      </c>
      <c r="Z18" s="21">
        <v>3</v>
      </c>
      <c r="AA18" s="21">
        <v>22</v>
      </c>
      <c r="AB18" s="21"/>
      <c r="AC18" s="21">
        <v>20</v>
      </c>
      <c r="AD18" s="21">
        <v>7</v>
      </c>
      <c r="AE18" s="21">
        <v>1</v>
      </c>
      <c r="AF18" s="21">
        <v>6</v>
      </c>
      <c r="AG18" s="21">
        <v>14</v>
      </c>
      <c r="AH18" s="21">
        <v>18</v>
      </c>
      <c r="AI18" s="21">
        <v>1</v>
      </c>
      <c r="AJ18" s="21">
        <v>1</v>
      </c>
      <c r="AK18" s="21">
        <v>39</v>
      </c>
      <c r="AL18" s="21">
        <v>7</v>
      </c>
      <c r="AM18" s="21">
        <v>19</v>
      </c>
      <c r="AN18" s="21">
        <v>4</v>
      </c>
      <c r="AO18" s="23">
        <v>521</v>
      </c>
    </row>
    <row r="19" spans="1:41" x14ac:dyDescent="0.25">
      <c r="A19" s="425" t="s">
        <v>131</v>
      </c>
      <c r="B19" s="644">
        <v>140</v>
      </c>
      <c r="C19" s="644"/>
      <c r="D19" s="644">
        <v>24</v>
      </c>
      <c r="E19" s="644"/>
      <c r="F19" s="652">
        <v>164</v>
      </c>
      <c r="H19" s="121" t="s">
        <v>30</v>
      </c>
      <c r="I19" s="121">
        <v>120</v>
      </c>
      <c r="J19" s="121">
        <v>60</v>
      </c>
      <c r="K19" s="121">
        <v>64</v>
      </c>
      <c r="L19" s="121">
        <v>3</v>
      </c>
      <c r="M19" s="121">
        <v>185</v>
      </c>
      <c r="N19" s="121">
        <v>93</v>
      </c>
      <c r="O19" s="121">
        <v>110</v>
      </c>
      <c r="P19" s="121">
        <v>6</v>
      </c>
      <c r="Q19" s="121">
        <v>82</v>
      </c>
      <c r="R19" s="121">
        <v>70</v>
      </c>
      <c r="S19" s="121">
        <v>4</v>
      </c>
      <c r="T19" s="121">
        <v>2</v>
      </c>
      <c r="U19" s="121">
        <v>60</v>
      </c>
      <c r="V19" s="121">
        <v>2</v>
      </c>
      <c r="W19" s="121">
        <v>16</v>
      </c>
      <c r="X19" s="121">
        <v>50</v>
      </c>
      <c r="Y19" s="121">
        <v>3</v>
      </c>
      <c r="Z19" s="121">
        <v>3</v>
      </c>
      <c r="AA19" s="121">
        <v>36</v>
      </c>
      <c r="AB19" s="121">
        <v>1</v>
      </c>
      <c r="AC19" s="121">
        <v>25</v>
      </c>
      <c r="AD19" s="121">
        <v>8</v>
      </c>
      <c r="AE19" s="121"/>
      <c r="AF19" s="121">
        <v>5</v>
      </c>
      <c r="AG19" s="121">
        <v>17</v>
      </c>
      <c r="AH19" s="121">
        <v>35</v>
      </c>
      <c r="AI19" s="121">
        <v>147</v>
      </c>
      <c r="AJ19" s="121">
        <v>365</v>
      </c>
      <c r="AK19" s="121">
        <v>40</v>
      </c>
      <c r="AL19" s="121">
        <v>3</v>
      </c>
      <c r="AM19" s="121">
        <v>18</v>
      </c>
      <c r="AN19" s="121">
        <v>6</v>
      </c>
      <c r="AO19" s="596">
        <v>1639</v>
      </c>
    </row>
    <row r="20" spans="1:41" x14ac:dyDescent="0.25">
      <c r="A20" s="424" t="s">
        <v>144</v>
      </c>
      <c r="B20" s="645">
        <v>51</v>
      </c>
      <c r="C20" s="645">
        <v>1</v>
      </c>
      <c r="D20" s="645">
        <v>2</v>
      </c>
      <c r="E20" s="645"/>
      <c r="F20" s="651">
        <v>54</v>
      </c>
      <c r="H20" s="21" t="s">
        <v>298</v>
      </c>
      <c r="I20" s="21">
        <v>24</v>
      </c>
      <c r="J20" s="21">
        <v>20</v>
      </c>
      <c r="K20" s="21">
        <v>4</v>
      </c>
      <c r="L20" s="21"/>
      <c r="M20" s="21">
        <v>41</v>
      </c>
      <c r="N20" s="21">
        <v>26</v>
      </c>
      <c r="O20" s="21">
        <v>15</v>
      </c>
      <c r="P20" s="21"/>
      <c r="Q20" s="21">
        <v>64</v>
      </c>
      <c r="R20" s="21">
        <v>16</v>
      </c>
      <c r="S20" s="21">
        <v>1</v>
      </c>
      <c r="T20" s="21">
        <v>6</v>
      </c>
      <c r="U20" s="21">
        <v>9</v>
      </c>
      <c r="V20" s="21">
        <v>2</v>
      </c>
      <c r="W20" s="21">
        <v>15</v>
      </c>
      <c r="X20" s="21">
        <v>9</v>
      </c>
      <c r="Y20" s="21">
        <v>17</v>
      </c>
      <c r="Z20" s="21">
        <v>5</v>
      </c>
      <c r="AA20" s="21">
        <v>14</v>
      </c>
      <c r="AB20" s="21"/>
      <c r="AC20" s="21">
        <v>11</v>
      </c>
      <c r="AD20" s="21">
        <v>3</v>
      </c>
      <c r="AE20" s="21"/>
      <c r="AF20" s="21">
        <v>2</v>
      </c>
      <c r="AG20" s="21">
        <v>12</v>
      </c>
      <c r="AH20" s="21">
        <v>10</v>
      </c>
      <c r="AI20" s="21">
        <v>1</v>
      </c>
      <c r="AJ20" s="21">
        <v>2</v>
      </c>
      <c r="AK20" s="21">
        <v>35</v>
      </c>
      <c r="AL20" s="21">
        <v>5</v>
      </c>
      <c r="AM20" s="21">
        <v>1</v>
      </c>
      <c r="AN20" s="21">
        <v>1</v>
      </c>
      <c r="AO20" s="23">
        <v>371</v>
      </c>
    </row>
    <row r="21" spans="1:41" x14ac:dyDescent="0.25">
      <c r="A21" s="425" t="s">
        <v>137</v>
      </c>
      <c r="B21" s="644">
        <v>565</v>
      </c>
      <c r="C21" s="644">
        <v>30</v>
      </c>
      <c r="D21" s="644">
        <v>43</v>
      </c>
      <c r="E21" s="644">
        <v>4</v>
      </c>
      <c r="F21" s="652">
        <v>642</v>
      </c>
      <c r="H21" s="121" t="s">
        <v>299</v>
      </c>
      <c r="I21" s="121">
        <v>1</v>
      </c>
      <c r="J21" s="121"/>
      <c r="K21" s="121">
        <v>4</v>
      </c>
      <c r="L21" s="121">
        <v>2</v>
      </c>
      <c r="M21" s="121">
        <v>12</v>
      </c>
      <c r="N21" s="121">
        <v>20</v>
      </c>
      <c r="O21" s="121">
        <v>5</v>
      </c>
      <c r="P21" s="121">
        <v>1</v>
      </c>
      <c r="Q21" s="121">
        <v>18</v>
      </c>
      <c r="R21" s="121">
        <v>7</v>
      </c>
      <c r="S21" s="121">
        <v>4</v>
      </c>
      <c r="T21" s="121">
        <v>1</v>
      </c>
      <c r="U21" s="121"/>
      <c r="V21" s="121"/>
      <c r="W21" s="121">
        <v>7</v>
      </c>
      <c r="X21" s="121">
        <v>2</v>
      </c>
      <c r="Y21" s="121">
        <v>1</v>
      </c>
      <c r="Z21" s="121"/>
      <c r="AA21" s="121">
        <v>8</v>
      </c>
      <c r="AB21" s="121"/>
      <c r="AC21" s="121">
        <v>7</v>
      </c>
      <c r="AD21" s="121">
        <v>1</v>
      </c>
      <c r="AE21" s="121"/>
      <c r="AF21" s="121">
        <v>3</v>
      </c>
      <c r="AG21" s="121">
        <v>6</v>
      </c>
      <c r="AH21" s="121">
        <v>6</v>
      </c>
      <c r="AI21" s="121">
        <v>3</v>
      </c>
      <c r="AJ21" s="121">
        <v>4</v>
      </c>
      <c r="AK21" s="121">
        <v>10</v>
      </c>
      <c r="AL21" s="121">
        <v>3</v>
      </c>
      <c r="AM21" s="121">
        <v>10</v>
      </c>
      <c r="AN21" s="121"/>
      <c r="AO21" s="596">
        <v>146</v>
      </c>
    </row>
    <row r="22" spans="1:41" x14ac:dyDescent="0.25">
      <c r="A22" s="424" t="s">
        <v>479</v>
      </c>
      <c r="B22" s="645">
        <v>6</v>
      </c>
      <c r="C22" s="645">
        <v>29</v>
      </c>
      <c r="D22" s="645">
        <v>3</v>
      </c>
      <c r="E22" s="645">
        <v>8</v>
      </c>
      <c r="F22" s="651">
        <v>46</v>
      </c>
      <c r="H22" s="21" t="s">
        <v>309</v>
      </c>
      <c r="I22" s="21">
        <v>13</v>
      </c>
      <c r="J22" s="21">
        <v>25</v>
      </c>
      <c r="K22" s="21">
        <v>42</v>
      </c>
      <c r="L22" s="21">
        <v>2</v>
      </c>
      <c r="M22" s="21">
        <v>113</v>
      </c>
      <c r="N22" s="21">
        <v>64</v>
      </c>
      <c r="O22" s="21">
        <v>53</v>
      </c>
      <c r="P22" s="21">
        <v>1</v>
      </c>
      <c r="Q22" s="21">
        <v>82</v>
      </c>
      <c r="R22" s="21">
        <v>37</v>
      </c>
      <c r="S22" s="21">
        <v>5</v>
      </c>
      <c r="T22" s="21">
        <v>1</v>
      </c>
      <c r="U22" s="21">
        <v>19</v>
      </c>
      <c r="V22" s="21">
        <v>4</v>
      </c>
      <c r="W22" s="21">
        <v>16</v>
      </c>
      <c r="X22" s="21">
        <v>21</v>
      </c>
      <c r="Y22" s="21">
        <v>1</v>
      </c>
      <c r="Z22" s="21">
        <v>3</v>
      </c>
      <c r="AA22" s="21">
        <v>11</v>
      </c>
      <c r="AB22" s="21">
        <v>3</v>
      </c>
      <c r="AC22" s="21">
        <v>24</v>
      </c>
      <c r="AD22" s="21">
        <v>9</v>
      </c>
      <c r="AE22" s="21"/>
      <c r="AF22" s="21">
        <v>2</v>
      </c>
      <c r="AG22" s="21">
        <v>12</v>
      </c>
      <c r="AH22" s="21">
        <v>16</v>
      </c>
      <c r="AI22" s="21">
        <v>28</v>
      </c>
      <c r="AJ22" s="21">
        <v>62</v>
      </c>
      <c r="AK22" s="21">
        <v>28</v>
      </c>
      <c r="AL22" s="21">
        <v>3</v>
      </c>
      <c r="AM22" s="21">
        <v>20</v>
      </c>
      <c r="AN22" s="21">
        <v>2</v>
      </c>
      <c r="AO22" s="23">
        <v>722</v>
      </c>
    </row>
    <row r="23" spans="1:41" x14ac:dyDescent="0.25">
      <c r="A23" s="425" t="s">
        <v>153</v>
      </c>
      <c r="B23" s="644">
        <v>387</v>
      </c>
      <c r="C23" s="644">
        <v>50</v>
      </c>
      <c r="D23" s="644">
        <v>58</v>
      </c>
      <c r="E23" s="644">
        <v>6</v>
      </c>
      <c r="F23" s="652">
        <v>501</v>
      </c>
      <c r="H23" s="121" t="s">
        <v>31</v>
      </c>
      <c r="I23" s="121">
        <v>10</v>
      </c>
      <c r="J23" s="121">
        <v>10</v>
      </c>
      <c r="K23" s="121">
        <v>10</v>
      </c>
      <c r="L23" s="121">
        <v>1</v>
      </c>
      <c r="M23" s="121">
        <v>30</v>
      </c>
      <c r="N23" s="121">
        <v>38</v>
      </c>
      <c r="O23" s="121">
        <v>29</v>
      </c>
      <c r="P23" s="121">
        <v>8</v>
      </c>
      <c r="Q23" s="121">
        <v>98</v>
      </c>
      <c r="R23" s="121">
        <v>61</v>
      </c>
      <c r="S23" s="121">
        <v>30</v>
      </c>
      <c r="T23" s="121">
        <v>6</v>
      </c>
      <c r="U23" s="121">
        <v>2</v>
      </c>
      <c r="V23" s="121">
        <v>2</v>
      </c>
      <c r="W23" s="121">
        <v>72</v>
      </c>
      <c r="X23" s="121">
        <v>4</v>
      </c>
      <c r="Y23" s="121">
        <v>6</v>
      </c>
      <c r="Z23" s="121"/>
      <c r="AA23" s="121">
        <v>13</v>
      </c>
      <c r="AB23" s="121">
        <v>4</v>
      </c>
      <c r="AC23" s="121">
        <v>19</v>
      </c>
      <c r="AD23" s="121">
        <v>11</v>
      </c>
      <c r="AE23" s="121"/>
      <c r="AF23" s="121">
        <v>1</v>
      </c>
      <c r="AG23" s="121">
        <v>10</v>
      </c>
      <c r="AH23" s="121">
        <v>14</v>
      </c>
      <c r="AI23" s="121">
        <v>1</v>
      </c>
      <c r="AJ23" s="121">
        <v>1</v>
      </c>
      <c r="AK23" s="121">
        <v>50</v>
      </c>
      <c r="AL23" s="121">
        <v>4</v>
      </c>
      <c r="AM23" s="121">
        <v>9</v>
      </c>
      <c r="AN23" s="121">
        <v>1</v>
      </c>
      <c r="AO23" s="596">
        <v>555</v>
      </c>
    </row>
    <row r="24" spans="1:41" x14ac:dyDescent="0.25">
      <c r="A24" s="424" t="s">
        <v>157</v>
      </c>
      <c r="B24" s="645">
        <v>161</v>
      </c>
      <c r="C24" s="645">
        <v>3</v>
      </c>
      <c r="D24" s="645">
        <v>32</v>
      </c>
      <c r="E24" s="645"/>
      <c r="F24" s="651">
        <v>196</v>
      </c>
      <c r="H24" s="21" t="s">
        <v>32</v>
      </c>
      <c r="I24" s="21">
        <v>164</v>
      </c>
      <c r="J24" s="21">
        <v>50</v>
      </c>
      <c r="K24" s="21">
        <v>67</v>
      </c>
      <c r="L24" s="21">
        <v>1</v>
      </c>
      <c r="M24" s="21">
        <v>129</v>
      </c>
      <c r="N24" s="21">
        <v>55</v>
      </c>
      <c r="O24" s="21">
        <v>21</v>
      </c>
      <c r="P24" s="21">
        <v>4</v>
      </c>
      <c r="Q24" s="21">
        <v>43</v>
      </c>
      <c r="R24" s="21">
        <v>66</v>
      </c>
      <c r="S24" s="21">
        <v>1</v>
      </c>
      <c r="T24" s="21">
        <v>2</v>
      </c>
      <c r="U24" s="21">
        <v>70</v>
      </c>
      <c r="V24" s="21">
        <v>2</v>
      </c>
      <c r="W24" s="21">
        <v>7</v>
      </c>
      <c r="X24" s="21">
        <v>34</v>
      </c>
      <c r="Y24" s="21">
        <v>2</v>
      </c>
      <c r="Z24" s="21">
        <v>1</v>
      </c>
      <c r="AA24" s="21">
        <v>18</v>
      </c>
      <c r="AB24" s="21"/>
      <c r="AC24" s="21">
        <v>7</v>
      </c>
      <c r="AD24" s="21">
        <v>5</v>
      </c>
      <c r="AE24" s="21">
        <v>1</v>
      </c>
      <c r="AF24" s="21">
        <v>6</v>
      </c>
      <c r="AG24" s="21">
        <v>10</v>
      </c>
      <c r="AH24" s="21">
        <v>22</v>
      </c>
      <c r="AI24" s="21">
        <v>42</v>
      </c>
      <c r="AJ24" s="21">
        <v>40</v>
      </c>
      <c r="AK24" s="21">
        <v>24</v>
      </c>
      <c r="AL24" s="21">
        <v>2</v>
      </c>
      <c r="AM24" s="21">
        <v>12</v>
      </c>
      <c r="AN24" s="21">
        <v>3</v>
      </c>
      <c r="AO24" s="23">
        <v>911</v>
      </c>
    </row>
    <row r="25" spans="1:41" x14ac:dyDescent="0.25">
      <c r="A25" s="425" t="s">
        <v>145</v>
      </c>
      <c r="B25" s="644">
        <v>10</v>
      </c>
      <c r="C25" s="644">
        <v>3</v>
      </c>
      <c r="D25" s="644">
        <v>7</v>
      </c>
      <c r="E25" s="644"/>
      <c r="F25" s="652">
        <v>20</v>
      </c>
      <c r="H25" s="121" t="s">
        <v>300</v>
      </c>
      <c r="I25" s="121"/>
      <c r="J25" s="121"/>
      <c r="K25" s="121">
        <v>2</v>
      </c>
      <c r="L25" s="121"/>
      <c r="M25" s="121">
        <v>10</v>
      </c>
      <c r="N25" s="121">
        <v>40</v>
      </c>
      <c r="O25" s="121">
        <v>7</v>
      </c>
      <c r="P25" s="121">
        <v>3</v>
      </c>
      <c r="Q25" s="121">
        <v>58</v>
      </c>
      <c r="R25" s="121">
        <v>58</v>
      </c>
      <c r="S25" s="121">
        <v>18</v>
      </c>
      <c r="T25" s="121">
        <v>9</v>
      </c>
      <c r="U25" s="121"/>
      <c r="V25" s="121">
        <v>1</v>
      </c>
      <c r="W25" s="121">
        <v>15</v>
      </c>
      <c r="X25" s="121"/>
      <c r="Y25" s="121"/>
      <c r="Z25" s="121">
        <v>3</v>
      </c>
      <c r="AA25" s="121">
        <v>4</v>
      </c>
      <c r="AB25" s="121">
        <v>1</v>
      </c>
      <c r="AC25" s="121">
        <v>12</v>
      </c>
      <c r="AD25" s="121"/>
      <c r="AE25" s="121">
        <v>2</v>
      </c>
      <c r="AF25" s="121">
        <v>2</v>
      </c>
      <c r="AG25" s="121">
        <v>13</v>
      </c>
      <c r="AH25" s="121">
        <v>12</v>
      </c>
      <c r="AI25" s="121">
        <v>10</v>
      </c>
      <c r="AJ25" s="121">
        <v>2</v>
      </c>
      <c r="AK25" s="121">
        <v>39</v>
      </c>
      <c r="AL25" s="121">
        <v>7</v>
      </c>
      <c r="AM25" s="121">
        <v>44</v>
      </c>
      <c r="AN25" s="121">
        <v>7</v>
      </c>
      <c r="AO25" s="596">
        <v>379</v>
      </c>
    </row>
    <row r="26" spans="1:41" x14ac:dyDescent="0.25">
      <c r="A26" s="424" t="s">
        <v>158</v>
      </c>
      <c r="B26" s="645">
        <v>88</v>
      </c>
      <c r="C26" s="645">
        <v>14</v>
      </c>
      <c r="D26" s="645">
        <v>2</v>
      </c>
      <c r="E26" s="645">
        <v>1</v>
      </c>
      <c r="F26" s="651">
        <v>105</v>
      </c>
      <c r="H26" s="21" t="s">
        <v>33</v>
      </c>
      <c r="I26" s="21"/>
      <c r="J26" s="21">
        <v>5</v>
      </c>
      <c r="K26" s="21">
        <v>3</v>
      </c>
      <c r="L26" s="21">
        <v>1</v>
      </c>
      <c r="M26" s="21">
        <v>20</v>
      </c>
      <c r="N26" s="21">
        <v>26</v>
      </c>
      <c r="O26" s="21">
        <v>4</v>
      </c>
      <c r="P26" s="21">
        <v>1</v>
      </c>
      <c r="Q26" s="21">
        <v>37</v>
      </c>
      <c r="R26" s="21">
        <v>3</v>
      </c>
      <c r="S26" s="21">
        <v>2</v>
      </c>
      <c r="T26" s="21">
        <v>2</v>
      </c>
      <c r="U26" s="21">
        <v>2</v>
      </c>
      <c r="V26" s="21">
        <v>3</v>
      </c>
      <c r="W26" s="21">
        <v>4</v>
      </c>
      <c r="X26" s="21">
        <v>2</v>
      </c>
      <c r="Y26" s="21">
        <v>5</v>
      </c>
      <c r="Z26" s="21"/>
      <c r="AA26" s="21">
        <v>8</v>
      </c>
      <c r="AB26" s="21">
        <v>2</v>
      </c>
      <c r="AC26" s="21">
        <v>6</v>
      </c>
      <c r="AD26" s="21">
        <v>3</v>
      </c>
      <c r="AE26" s="21"/>
      <c r="AF26" s="21">
        <v>1</v>
      </c>
      <c r="AG26" s="21">
        <v>6</v>
      </c>
      <c r="AH26" s="21">
        <v>5</v>
      </c>
      <c r="AI26" s="21"/>
      <c r="AJ26" s="21"/>
      <c r="AK26" s="21">
        <v>16</v>
      </c>
      <c r="AL26" s="21">
        <v>7</v>
      </c>
      <c r="AM26" s="21">
        <v>8</v>
      </c>
      <c r="AN26" s="21">
        <v>1</v>
      </c>
      <c r="AO26" s="23">
        <v>183</v>
      </c>
    </row>
    <row r="27" spans="1:41" x14ac:dyDescent="0.25">
      <c r="A27" s="425" t="s">
        <v>155</v>
      </c>
      <c r="B27" s="644">
        <v>329</v>
      </c>
      <c r="C27" s="644">
        <v>14</v>
      </c>
      <c r="D27" s="644">
        <v>23</v>
      </c>
      <c r="E27" s="644">
        <v>3</v>
      </c>
      <c r="F27" s="652">
        <v>369</v>
      </c>
      <c r="H27" s="121" t="s">
        <v>34</v>
      </c>
      <c r="I27" s="121">
        <v>23</v>
      </c>
      <c r="J27" s="121">
        <v>15</v>
      </c>
      <c r="K27" s="121">
        <v>15</v>
      </c>
      <c r="L27" s="121">
        <v>3</v>
      </c>
      <c r="M27" s="121">
        <v>36</v>
      </c>
      <c r="N27" s="121">
        <v>17</v>
      </c>
      <c r="O27" s="121">
        <v>12</v>
      </c>
      <c r="P27" s="121">
        <v>1</v>
      </c>
      <c r="Q27" s="121">
        <v>9</v>
      </c>
      <c r="R27" s="121">
        <v>6</v>
      </c>
      <c r="S27" s="121"/>
      <c r="T27" s="121"/>
      <c r="U27" s="121">
        <v>4</v>
      </c>
      <c r="V27" s="121"/>
      <c r="W27" s="121">
        <v>2</v>
      </c>
      <c r="X27" s="121">
        <v>12</v>
      </c>
      <c r="Y27" s="121"/>
      <c r="Z27" s="121"/>
      <c r="AA27" s="121">
        <v>9</v>
      </c>
      <c r="AB27" s="121"/>
      <c r="AC27" s="121">
        <v>5</v>
      </c>
      <c r="AD27" s="121"/>
      <c r="AE27" s="121"/>
      <c r="AF27" s="121">
        <v>1</v>
      </c>
      <c r="AG27" s="121">
        <v>5</v>
      </c>
      <c r="AH27" s="121">
        <v>6</v>
      </c>
      <c r="AI27" s="121">
        <v>9</v>
      </c>
      <c r="AJ27" s="121">
        <v>11</v>
      </c>
      <c r="AK27" s="121">
        <v>4</v>
      </c>
      <c r="AL27" s="121">
        <v>1</v>
      </c>
      <c r="AM27" s="121">
        <v>4</v>
      </c>
      <c r="AN27" s="121"/>
      <c r="AO27" s="596">
        <v>210</v>
      </c>
    </row>
    <row r="28" spans="1:41" x14ac:dyDescent="0.25">
      <c r="A28" s="424" t="s">
        <v>133</v>
      </c>
      <c r="B28" s="645">
        <v>415</v>
      </c>
      <c r="C28" s="645">
        <v>71</v>
      </c>
      <c r="D28" s="645">
        <v>42</v>
      </c>
      <c r="E28" s="645">
        <v>7</v>
      </c>
      <c r="F28" s="651">
        <v>535</v>
      </c>
      <c r="H28" s="21" t="s">
        <v>293</v>
      </c>
      <c r="I28" s="21">
        <v>1</v>
      </c>
      <c r="J28" s="21">
        <v>4</v>
      </c>
      <c r="K28" s="21">
        <v>13</v>
      </c>
      <c r="L28" s="21">
        <v>2</v>
      </c>
      <c r="M28" s="21">
        <v>29</v>
      </c>
      <c r="N28" s="21">
        <v>32</v>
      </c>
      <c r="O28" s="21">
        <v>7</v>
      </c>
      <c r="P28" s="21"/>
      <c r="Q28" s="21">
        <v>39</v>
      </c>
      <c r="R28" s="21">
        <v>7</v>
      </c>
      <c r="S28" s="21">
        <v>3</v>
      </c>
      <c r="T28" s="21">
        <v>2</v>
      </c>
      <c r="U28" s="21">
        <v>1</v>
      </c>
      <c r="V28" s="21">
        <v>5</v>
      </c>
      <c r="W28" s="21">
        <v>8</v>
      </c>
      <c r="X28" s="21">
        <v>3</v>
      </c>
      <c r="Y28" s="21">
        <v>3</v>
      </c>
      <c r="Z28" s="21"/>
      <c r="AA28" s="21">
        <v>11</v>
      </c>
      <c r="AB28" s="21">
        <v>3</v>
      </c>
      <c r="AC28" s="21">
        <v>7</v>
      </c>
      <c r="AD28" s="21"/>
      <c r="AE28" s="21"/>
      <c r="AF28" s="21">
        <v>2</v>
      </c>
      <c r="AG28" s="21">
        <v>13</v>
      </c>
      <c r="AH28" s="21">
        <v>6</v>
      </c>
      <c r="AI28" s="21"/>
      <c r="AJ28" s="21"/>
      <c r="AK28" s="21">
        <v>15</v>
      </c>
      <c r="AL28" s="21">
        <v>5</v>
      </c>
      <c r="AM28" s="21">
        <v>11</v>
      </c>
      <c r="AN28" s="21">
        <v>2</v>
      </c>
      <c r="AO28" s="23">
        <v>234</v>
      </c>
    </row>
    <row r="29" spans="1:41" x14ac:dyDescent="0.25">
      <c r="A29" s="425" t="s">
        <v>138</v>
      </c>
      <c r="B29" s="644">
        <v>688</v>
      </c>
      <c r="C29" s="644">
        <v>127</v>
      </c>
      <c r="D29" s="644">
        <v>5</v>
      </c>
      <c r="E29" s="644">
        <v>2</v>
      </c>
      <c r="F29" s="652">
        <v>822</v>
      </c>
      <c r="H29" s="121" t="s">
        <v>35</v>
      </c>
      <c r="I29" s="121">
        <v>241</v>
      </c>
      <c r="J29" s="121">
        <v>152</v>
      </c>
      <c r="K29" s="121">
        <v>138</v>
      </c>
      <c r="L29" s="121">
        <v>10</v>
      </c>
      <c r="M29" s="121">
        <v>267</v>
      </c>
      <c r="N29" s="121">
        <v>216</v>
      </c>
      <c r="O29" s="121">
        <v>95</v>
      </c>
      <c r="P29" s="121">
        <v>8</v>
      </c>
      <c r="Q29" s="121">
        <v>267</v>
      </c>
      <c r="R29" s="121">
        <v>123</v>
      </c>
      <c r="S29" s="121">
        <v>13</v>
      </c>
      <c r="T29" s="121">
        <v>9</v>
      </c>
      <c r="U29" s="121">
        <v>127</v>
      </c>
      <c r="V29" s="121">
        <v>8</v>
      </c>
      <c r="W29" s="121">
        <v>36</v>
      </c>
      <c r="X29" s="121">
        <v>54</v>
      </c>
      <c r="Y29" s="121">
        <v>16</v>
      </c>
      <c r="Z29" s="121">
        <v>8</v>
      </c>
      <c r="AA29" s="121">
        <v>70</v>
      </c>
      <c r="AB29" s="121">
        <v>2</v>
      </c>
      <c r="AC29" s="121">
        <v>51</v>
      </c>
      <c r="AD29" s="121">
        <v>18</v>
      </c>
      <c r="AE29" s="121">
        <v>2</v>
      </c>
      <c r="AF29" s="121">
        <v>11</v>
      </c>
      <c r="AG29" s="121">
        <v>41</v>
      </c>
      <c r="AH29" s="121">
        <v>62</v>
      </c>
      <c r="AI29" s="121">
        <v>91</v>
      </c>
      <c r="AJ29" s="121">
        <v>119</v>
      </c>
      <c r="AK29" s="121">
        <v>97</v>
      </c>
      <c r="AL29" s="121">
        <v>16</v>
      </c>
      <c r="AM29" s="121">
        <v>69</v>
      </c>
      <c r="AN29" s="121">
        <v>10</v>
      </c>
      <c r="AO29" s="596">
        <v>2447</v>
      </c>
    </row>
    <row r="30" spans="1:41" ht="15.75" thickBot="1" x14ac:dyDescent="0.3">
      <c r="A30" s="424" t="s">
        <v>139</v>
      </c>
      <c r="B30" s="645">
        <v>1404</v>
      </c>
      <c r="C30" s="645">
        <v>218</v>
      </c>
      <c r="D30" s="645">
        <v>16</v>
      </c>
      <c r="E30" s="645">
        <v>6</v>
      </c>
      <c r="F30" s="651">
        <v>1644</v>
      </c>
      <c r="H30" s="460" t="s">
        <v>36</v>
      </c>
      <c r="I30" s="460">
        <v>7</v>
      </c>
      <c r="J30" s="460">
        <v>24</v>
      </c>
      <c r="K30" s="460">
        <v>15</v>
      </c>
      <c r="L30" s="460">
        <v>3</v>
      </c>
      <c r="M30" s="460">
        <v>54</v>
      </c>
      <c r="N30" s="460">
        <v>57</v>
      </c>
      <c r="O30" s="460">
        <v>6</v>
      </c>
      <c r="P30" s="460">
        <v>4</v>
      </c>
      <c r="Q30" s="460">
        <v>121</v>
      </c>
      <c r="R30" s="460">
        <v>17</v>
      </c>
      <c r="S30" s="460">
        <v>4</v>
      </c>
      <c r="T30" s="460">
        <v>4</v>
      </c>
      <c r="U30" s="460">
        <v>12</v>
      </c>
      <c r="V30" s="460">
        <v>4</v>
      </c>
      <c r="W30" s="460">
        <v>16</v>
      </c>
      <c r="X30" s="460">
        <v>10</v>
      </c>
      <c r="Y30" s="460">
        <v>9</v>
      </c>
      <c r="Z30" s="460">
        <v>2</v>
      </c>
      <c r="AA30" s="460">
        <v>21</v>
      </c>
      <c r="AB30" s="460">
        <v>1</v>
      </c>
      <c r="AC30" s="460">
        <v>14</v>
      </c>
      <c r="AD30" s="460">
        <v>8</v>
      </c>
      <c r="AE30" s="460">
        <v>1</v>
      </c>
      <c r="AF30" s="460">
        <v>2</v>
      </c>
      <c r="AG30" s="460">
        <v>17</v>
      </c>
      <c r="AH30" s="460">
        <v>16</v>
      </c>
      <c r="AI30" s="460"/>
      <c r="AJ30" s="460">
        <v>1</v>
      </c>
      <c r="AK30" s="460">
        <v>23</v>
      </c>
      <c r="AL30" s="460">
        <v>9</v>
      </c>
      <c r="AM30" s="460">
        <v>14</v>
      </c>
      <c r="AN30" s="460">
        <v>9</v>
      </c>
      <c r="AO30" s="597">
        <v>505</v>
      </c>
    </row>
    <row r="31" spans="1:41" ht="15.75" thickTop="1" x14ac:dyDescent="0.25">
      <c r="A31" s="425" t="s">
        <v>149</v>
      </c>
      <c r="B31" s="644">
        <v>718</v>
      </c>
      <c r="C31" s="644">
        <v>84</v>
      </c>
      <c r="D31" s="644">
        <v>170</v>
      </c>
      <c r="E31" s="644">
        <v>15</v>
      </c>
      <c r="F31" s="652">
        <v>987</v>
      </c>
      <c r="H31" s="253" t="s">
        <v>11</v>
      </c>
      <c r="I31" s="253">
        <v>1218</v>
      </c>
      <c r="J31" s="253">
        <v>879</v>
      </c>
      <c r="K31" s="253">
        <v>974</v>
      </c>
      <c r="L31" s="253">
        <v>54</v>
      </c>
      <c r="M31" s="253">
        <v>2241</v>
      </c>
      <c r="N31" s="253">
        <v>1628</v>
      </c>
      <c r="O31" s="253">
        <v>1036</v>
      </c>
      <c r="P31" s="253">
        <v>97</v>
      </c>
      <c r="Q31" s="253">
        <v>2296</v>
      </c>
      <c r="R31" s="253">
        <v>1119</v>
      </c>
      <c r="S31" s="253">
        <v>188</v>
      </c>
      <c r="T31" s="253">
        <v>118</v>
      </c>
      <c r="U31" s="253">
        <v>676</v>
      </c>
      <c r="V31" s="253">
        <v>75</v>
      </c>
      <c r="W31" s="253">
        <v>511</v>
      </c>
      <c r="X31" s="253">
        <v>470</v>
      </c>
      <c r="Y31" s="253">
        <v>159</v>
      </c>
      <c r="Z31" s="253">
        <v>52</v>
      </c>
      <c r="AA31" s="253">
        <v>625</v>
      </c>
      <c r="AB31" s="253">
        <v>44</v>
      </c>
      <c r="AC31" s="253">
        <v>483</v>
      </c>
      <c r="AD31" s="253">
        <v>186</v>
      </c>
      <c r="AE31" s="253">
        <v>20</v>
      </c>
      <c r="AF31" s="253">
        <v>102</v>
      </c>
      <c r="AG31" s="253">
        <v>357</v>
      </c>
      <c r="AH31" s="253">
        <v>507</v>
      </c>
      <c r="AI31" s="253">
        <v>790</v>
      </c>
      <c r="AJ31" s="253">
        <v>1626</v>
      </c>
      <c r="AK31" s="253">
        <v>942</v>
      </c>
      <c r="AL31" s="253">
        <v>159</v>
      </c>
      <c r="AM31" s="253">
        <v>521</v>
      </c>
      <c r="AN31" s="253">
        <v>114</v>
      </c>
      <c r="AO31" s="596">
        <v>20267</v>
      </c>
    </row>
    <row r="32" spans="1:41" x14ac:dyDescent="0.25">
      <c r="A32" s="424" t="s">
        <v>154</v>
      </c>
      <c r="B32" s="645">
        <v>150</v>
      </c>
      <c r="C32" s="645"/>
      <c r="D32" s="645">
        <v>14</v>
      </c>
      <c r="E32" s="645"/>
      <c r="F32" s="651">
        <v>164</v>
      </c>
      <c r="H32" s="550" t="s">
        <v>474</v>
      </c>
    </row>
    <row r="33" spans="1:22" x14ac:dyDescent="0.25">
      <c r="A33" s="425" t="s">
        <v>151</v>
      </c>
      <c r="B33" s="644">
        <v>439</v>
      </c>
      <c r="C33" s="644">
        <v>61</v>
      </c>
      <c r="D33" s="644">
        <v>33</v>
      </c>
      <c r="E33" s="644">
        <v>2</v>
      </c>
      <c r="F33" s="652">
        <v>535</v>
      </c>
      <c r="V33" s="626"/>
    </row>
    <row r="34" spans="1:22" ht="15.75" thickBot="1" x14ac:dyDescent="0.3">
      <c r="A34" s="584" t="s">
        <v>141</v>
      </c>
      <c r="B34" s="646">
        <v>114</v>
      </c>
      <c r="C34" s="646">
        <v>5</v>
      </c>
      <c r="D34" s="646">
        <v>1</v>
      </c>
      <c r="E34" s="646">
        <v>1</v>
      </c>
      <c r="F34" s="653">
        <v>121</v>
      </c>
    </row>
    <row r="35" spans="1:22" ht="16.5" thickTop="1" thickBot="1" x14ac:dyDescent="0.3">
      <c r="A35" s="399" t="s">
        <v>11</v>
      </c>
      <c r="B35" s="272">
        <v>16152</v>
      </c>
      <c r="C35" s="272">
        <v>2203</v>
      </c>
      <c r="D35" s="272">
        <v>1700</v>
      </c>
      <c r="E35" s="272">
        <v>212</v>
      </c>
      <c r="F35" s="283">
        <v>20267</v>
      </c>
      <c r="H35" s="654"/>
      <c r="I35" s="654"/>
    </row>
    <row r="36" spans="1:22" ht="15" customHeight="1" x14ac:dyDescent="0.25">
      <c r="A36" s="916" t="s">
        <v>475</v>
      </c>
      <c r="B36" s="916"/>
      <c r="C36" s="916"/>
      <c r="D36" s="916"/>
      <c r="E36" s="916"/>
      <c r="F36" s="916"/>
      <c r="G36" s="654"/>
    </row>
    <row r="37" spans="1:22" x14ac:dyDescent="0.25">
      <c r="A37" s="654"/>
    </row>
  </sheetData>
  <mergeCells count="6">
    <mergeCell ref="A36:F36"/>
    <mergeCell ref="X1:AA1"/>
    <mergeCell ref="A1:F1"/>
    <mergeCell ref="H1:V1"/>
    <mergeCell ref="B2:C2"/>
    <mergeCell ref="D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O33"/>
  <sheetViews>
    <sheetView workbookViewId="0">
      <selection activeCell="L21" sqref="L21"/>
    </sheetView>
  </sheetViews>
  <sheetFormatPr defaultRowHeight="15" x14ac:dyDescent="0.25"/>
  <cols>
    <col min="1" max="1" width="19" style="2" bestFit="1" customWidth="1"/>
    <col min="2" max="2" width="11.7109375" style="126" customWidth="1"/>
    <col min="3" max="3" width="3" style="2" customWidth="1"/>
    <col min="4" max="4" width="19" style="499" bestFit="1" customWidth="1"/>
    <col min="5" max="8" width="11.7109375" style="126" customWidth="1"/>
    <col min="9" max="9" width="13.85546875" style="126" bestFit="1" customWidth="1"/>
    <col min="10" max="10" width="3" style="2" customWidth="1"/>
    <col min="11" max="11" width="12.5703125" style="2" customWidth="1"/>
    <col min="12" max="14" width="11.7109375" style="2" customWidth="1"/>
    <col min="15" max="16384" width="9.140625" style="2"/>
  </cols>
  <sheetData>
    <row r="1" spans="1:15" ht="15" customHeight="1" thickBot="1" x14ac:dyDescent="0.3">
      <c r="A1" s="876" t="s">
        <v>398</v>
      </c>
      <c r="B1" s="876"/>
      <c r="D1" s="921" t="s">
        <v>399</v>
      </c>
      <c r="E1" s="921"/>
      <c r="F1" s="921"/>
      <c r="G1" s="921"/>
      <c r="H1" s="921"/>
      <c r="I1" s="921"/>
      <c r="K1" s="876" t="s">
        <v>402</v>
      </c>
      <c r="L1" s="876"/>
      <c r="M1" s="876"/>
      <c r="N1" s="876"/>
    </row>
    <row r="2" spans="1:15" s="25" customFormat="1" ht="15" customHeight="1" x14ac:dyDescent="0.25">
      <c r="A2" s="416"/>
      <c r="B2" s="413" t="s">
        <v>380</v>
      </c>
      <c r="C2" s="38"/>
      <c r="D2" s="672"/>
      <c r="E2" s="553" t="s">
        <v>3</v>
      </c>
      <c r="F2" s="422" t="s">
        <v>10</v>
      </c>
      <c r="G2" s="673" t="s">
        <v>11</v>
      </c>
      <c r="H2" s="547" t="s">
        <v>400</v>
      </c>
      <c r="I2" s="413" t="s">
        <v>401</v>
      </c>
      <c r="K2" s="663"/>
      <c r="L2" s="465" t="s">
        <v>3</v>
      </c>
      <c r="M2" s="464" t="s">
        <v>10</v>
      </c>
      <c r="N2" s="451" t="s">
        <v>11</v>
      </c>
    </row>
    <row r="3" spans="1:15" s="25" customFormat="1" x14ac:dyDescent="0.25">
      <c r="A3" s="674" t="s">
        <v>21</v>
      </c>
      <c r="B3" s="684">
        <v>391.83963293650794</v>
      </c>
      <c r="C3" s="33"/>
      <c r="D3" s="674" t="s">
        <v>21</v>
      </c>
      <c r="E3" s="675">
        <v>73.216617210682486</v>
      </c>
      <c r="F3" s="675"/>
      <c r="G3" s="675">
        <v>73.216617210682486</v>
      </c>
      <c r="H3" s="676">
        <v>32.217352556964158</v>
      </c>
      <c r="I3" s="419">
        <v>341</v>
      </c>
      <c r="K3" s="664" t="s">
        <v>386</v>
      </c>
      <c r="L3" s="659">
        <v>8263</v>
      </c>
      <c r="M3" s="660">
        <v>884</v>
      </c>
      <c r="N3" s="665">
        <v>9147</v>
      </c>
      <c r="O3" s="69"/>
    </row>
    <row r="4" spans="1:15" ht="15.75" thickBot="1" x14ac:dyDescent="0.3">
      <c r="A4" s="677" t="s">
        <v>287</v>
      </c>
      <c r="B4" s="685">
        <v>99.1</v>
      </c>
      <c r="C4" s="33"/>
      <c r="D4" s="677" t="s">
        <v>287</v>
      </c>
      <c r="E4" s="678">
        <v>20.848543689320387</v>
      </c>
      <c r="F4" s="678"/>
      <c r="G4" s="678">
        <v>20.848543689320387</v>
      </c>
      <c r="H4" s="679">
        <v>24.545779435045638</v>
      </c>
      <c r="I4" s="420">
        <v>269</v>
      </c>
      <c r="K4" s="666" t="s">
        <v>387</v>
      </c>
      <c r="L4" s="661">
        <v>10092</v>
      </c>
      <c r="M4" s="662">
        <v>1028</v>
      </c>
      <c r="N4" s="667">
        <v>11120</v>
      </c>
    </row>
    <row r="5" spans="1:15" ht="16.5" thickTop="1" thickBot="1" x14ac:dyDescent="0.3">
      <c r="A5" s="674" t="s">
        <v>306</v>
      </c>
      <c r="B5" s="684">
        <v>163.15967697020329</v>
      </c>
      <c r="C5" s="33"/>
      <c r="D5" s="674" t="s">
        <v>306</v>
      </c>
      <c r="E5" s="675">
        <v>20.281831187410585</v>
      </c>
      <c r="F5" s="675"/>
      <c r="G5" s="675">
        <v>20.281831187410585</v>
      </c>
      <c r="H5" s="676">
        <v>23.630980414123528</v>
      </c>
      <c r="I5" s="419">
        <v>477</v>
      </c>
      <c r="K5" s="399" t="s">
        <v>11</v>
      </c>
      <c r="L5" s="272">
        <v>18355</v>
      </c>
      <c r="M5" s="272">
        <v>1912</v>
      </c>
      <c r="N5" s="283">
        <v>20267</v>
      </c>
    </row>
    <row r="6" spans="1:15" x14ac:dyDescent="0.25">
      <c r="A6" s="677" t="s">
        <v>289</v>
      </c>
      <c r="B6" s="685">
        <v>248.16945945945946</v>
      </c>
      <c r="C6" s="33"/>
      <c r="D6" s="677" t="s">
        <v>289</v>
      </c>
      <c r="E6" s="678">
        <v>33.771726535341834</v>
      </c>
      <c r="F6" s="678"/>
      <c r="G6" s="678">
        <v>33.771726535341834</v>
      </c>
      <c r="H6" s="679">
        <v>33.51089881050148</v>
      </c>
      <c r="I6" s="420">
        <v>335</v>
      </c>
    </row>
    <row r="7" spans="1:15" ht="15.75" thickBot="1" x14ac:dyDescent="0.3">
      <c r="A7" s="674" t="s">
        <v>288</v>
      </c>
      <c r="B7" s="684">
        <v>114.18456375838926</v>
      </c>
      <c r="C7" s="33"/>
      <c r="D7" s="674" t="s">
        <v>288</v>
      </c>
      <c r="E7" s="675">
        <v>13.913043478260869</v>
      </c>
      <c r="F7" s="675"/>
      <c r="G7" s="675">
        <v>13.913043478260869</v>
      </c>
      <c r="H7" s="676">
        <v>28.692924895684254</v>
      </c>
      <c r="I7" s="419">
        <v>142</v>
      </c>
      <c r="K7" s="876" t="s">
        <v>403</v>
      </c>
      <c r="L7" s="876"/>
      <c r="M7" s="876"/>
      <c r="N7" s="876"/>
    </row>
    <row r="8" spans="1:15" x14ac:dyDescent="0.25">
      <c r="A8" s="677" t="s">
        <v>23</v>
      </c>
      <c r="B8" s="685">
        <v>328.77522935779814</v>
      </c>
      <c r="C8" s="33"/>
      <c r="D8" s="677" t="s">
        <v>23</v>
      </c>
      <c r="E8" s="678">
        <v>67.430604982206404</v>
      </c>
      <c r="F8" s="678"/>
      <c r="G8" s="678">
        <v>67.430604982206404</v>
      </c>
      <c r="H8" s="679">
        <v>33.783077520832073</v>
      </c>
      <c r="I8" s="420">
        <v>101</v>
      </c>
      <c r="K8" s="604"/>
      <c r="L8" s="465" t="s">
        <v>3</v>
      </c>
      <c r="M8" s="464" t="s">
        <v>10</v>
      </c>
      <c r="N8" s="451" t="s">
        <v>11</v>
      </c>
    </row>
    <row r="9" spans="1:15" ht="15.75" thickBot="1" x14ac:dyDescent="0.3">
      <c r="A9" s="674" t="s">
        <v>295</v>
      </c>
      <c r="B9" s="684">
        <v>42.134825870646765</v>
      </c>
      <c r="C9" s="33"/>
      <c r="D9" s="674" t="s">
        <v>295</v>
      </c>
      <c r="E9" s="675">
        <v>-0.70967741935483875</v>
      </c>
      <c r="F9" s="675"/>
      <c r="G9" s="675">
        <v>-0.70967741935483875</v>
      </c>
      <c r="H9" s="676">
        <v>26.025903009915236</v>
      </c>
      <c r="I9" s="419">
        <v>428</v>
      </c>
      <c r="K9" s="668" t="s">
        <v>380</v>
      </c>
      <c r="L9" s="669">
        <v>181.6</v>
      </c>
      <c r="M9" s="670">
        <v>103.4</v>
      </c>
      <c r="N9" s="671">
        <v>173.4</v>
      </c>
    </row>
    <row r="10" spans="1:15" x14ac:dyDescent="0.25">
      <c r="A10" s="677" t="s">
        <v>307</v>
      </c>
      <c r="B10" s="685">
        <v>303.0774470899471</v>
      </c>
      <c r="C10" s="33"/>
      <c r="D10" s="677" t="s">
        <v>307</v>
      </c>
      <c r="E10" s="678">
        <v>54.584690553745929</v>
      </c>
      <c r="F10" s="678"/>
      <c r="G10" s="678">
        <v>54.584690553745929</v>
      </c>
      <c r="H10" s="679">
        <v>34.926089794046341</v>
      </c>
      <c r="I10" s="420">
        <v>189</v>
      </c>
      <c r="K10" s="36"/>
      <c r="L10" s="21"/>
      <c r="M10" s="21"/>
      <c r="N10" s="21"/>
    </row>
    <row r="11" spans="1:15" x14ac:dyDescent="0.25">
      <c r="A11" s="674" t="s">
        <v>308</v>
      </c>
      <c r="B11" s="684">
        <v>243.27469696969695</v>
      </c>
      <c r="C11" s="33"/>
      <c r="D11" s="674" t="s">
        <v>308</v>
      </c>
      <c r="E11" s="675">
        <v>57.734831460674158</v>
      </c>
      <c r="F11" s="675"/>
      <c r="G11" s="675">
        <v>57.734831460674158</v>
      </c>
      <c r="H11" s="676">
        <v>30.175382577371089</v>
      </c>
      <c r="I11" s="419">
        <v>387</v>
      </c>
    </row>
    <row r="12" spans="1:15" x14ac:dyDescent="0.25">
      <c r="A12" s="677" t="s">
        <v>24</v>
      </c>
      <c r="B12" s="685">
        <v>81.578125</v>
      </c>
      <c r="C12" s="33"/>
      <c r="D12" s="677" t="s">
        <v>24</v>
      </c>
      <c r="E12" s="678">
        <v>2.78125</v>
      </c>
      <c r="F12" s="678"/>
      <c r="G12" s="678">
        <v>2.78125</v>
      </c>
      <c r="H12" s="679">
        <v>27.667854191433641</v>
      </c>
      <c r="I12" s="420">
        <v>73</v>
      </c>
    </row>
    <row r="13" spans="1:15" x14ac:dyDescent="0.25">
      <c r="A13" s="674" t="s">
        <v>297</v>
      </c>
      <c r="B13" s="684">
        <v>86.494299788881065</v>
      </c>
      <c r="C13" s="33"/>
      <c r="D13" s="674" t="s">
        <v>297</v>
      </c>
      <c r="E13" s="675">
        <v>13.440978077571669</v>
      </c>
      <c r="F13" s="675">
        <v>3.0756972111553784</v>
      </c>
      <c r="G13" s="675">
        <v>11.630480167014614</v>
      </c>
      <c r="H13" s="676">
        <v>36.342702705323354</v>
      </c>
      <c r="I13" s="419">
        <v>951</v>
      </c>
    </row>
    <row r="14" spans="1:15" x14ac:dyDescent="0.25">
      <c r="A14" s="677" t="s">
        <v>296</v>
      </c>
      <c r="B14" s="685">
        <v>172.95759216292859</v>
      </c>
      <c r="C14" s="33"/>
      <c r="D14" s="677" t="s">
        <v>296</v>
      </c>
      <c r="E14" s="678">
        <v>23.370026525198938</v>
      </c>
      <c r="F14" s="678"/>
      <c r="G14" s="678">
        <v>23.370026525198938</v>
      </c>
      <c r="H14" s="679">
        <v>24.858349612238822</v>
      </c>
      <c r="I14" s="420">
        <v>547</v>
      </c>
    </row>
    <row r="15" spans="1:15" x14ac:dyDescent="0.25">
      <c r="A15" s="674" t="s">
        <v>28</v>
      </c>
      <c r="B15" s="684">
        <v>97.53739653875094</v>
      </c>
      <c r="C15" s="33"/>
      <c r="D15" s="674" t="s">
        <v>28</v>
      </c>
      <c r="E15" s="675">
        <v>11.358916478555305</v>
      </c>
      <c r="F15" s="675"/>
      <c r="G15" s="675">
        <v>11.358916478555305</v>
      </c>
      <c r="H15" s="676">
        <v>32.103220943649198</v>
      </c>
      <c r="I15" s="419">
        <v>241</v>
      </c>
    </row>
    <row r="16" spans="1:15" x14ac:dyDescent="0.25">
      <c r="A16" s="677" t="s">
        <v>290</v>
      </c>
      <c r="B16" s="685">
        <v>92.368015414258196</v>
      </c>
      <c r="C16" s="33"/>
      <c r="D16" s="677" t="s">
        <v>290</v>
      </c>
      <c r="E16" s="678">
        <v>-9.90990990990991E-2</v>
      </c>
      <c r="F16" s="678">
        <v>53.75</v>
      </c>
      <c r="G16" s="678">
        <v>0.28622540250447226</v>
      </c>
      <c r="H16" s="679">
        <v>8.8343973282692048</v>
      </c>
      <c r="I16" s="420">
        <v>255</v>
      </c>
    </row>
    <row r="17" spans="1:9" x14ac:dyDescent="0.25">
      <c r="A17" s="674" t="s">
        <v>291</v>
      </c>
      <c r="B17" s="684">
        <v>128.13780931586609</v>
      </c>
      <c r="C17" s="33"/>
      <c r="D17" s="674" t="s">
        <v>291</v>
      </c>
      <c r="E17" s="675"/>
      <c r="F17" s="675">
        <v>9.3553038105046351</v>
      </c>
      <c r="G17" s="675">
        <v>9.3553038105046351</v>
      </c>
      <c r="H17" s="676">
        <v>27.978120723859419</v>
      </c>
      <c r="I17" s="419">
        <v>415</v>
      </c>
    </row>
    <row r="18" spans="1:9" x14ac:dyDescent="0.25">
      <c r="A18" s="677" t="s">
        <v>292</v>
      </c>
      <c r="B18" s="685">
        <v>99.447119741100323</v>
      </c>
      <c r="C18" s="33"/>
      <c r="D18" s="677" t="s">
        <v>292</v>
      </c>
      <c r="E18" s="678">
        <v>10.120921305182341</v>
      </c>
      <c r="F18" s="678"/>
      <c r="G18" s="678">
        <v>10.120921305182341</v>
      </c>
      <c r="H18" s="679">
        <v>28.399548799442652</v>
      </c>
      <c r="I18" s="420">
        <v>267</v>
      </c>
    </row>
    <row r="19" spans="1:9" x14ac:dyDescent="0.25">
      <c r="A19" s="674" t="s">
        <v>30</v>
      </c>
      <c r="B19" s="684">
        <v>234.23683423099939</v>
      </c>
      <c r="C19" s="33"/>
      <c r="D19" s="674" t="s">
        <v>30</v>
      </c>
      <c r="E19" s="675">
        <v>45.815131177547286</v>
      </c>
      <c r="F19" s="675"/>
      <c r="G19" s="675">
        <v>45.815131177547286</v>
      </c>
      <c r="H19" s="676">
        <v>32.621537075290078</v>
      </c>
      <c r="I19" s="419">
        <v>719</v>
      </c>
    </row>
    <row r="20" spans="1:9" x14ac:dyDescent="0.25">
      <c r="A20" s="677" t="s">
        <v>298</v>
      </c>
      <c r="B20" s="685">
        <v>134.54802259887006</v>
      </c>
      <c r="C20" s="33"/>
      <c r="D20" s="677" t="s">
        <v>298</v>
      </c>
      <c r="E20" s="678">
        <v>57.044871794871796</v>
      </c>
      <c r="F20" s="678">
        <v>35.305084745762713</v>
      </c>
      <c r="G20" s="678">
        <v>53.587601078167118</v>
      </c>
      <c r="H20" s="679">
        <v>46.597329472399487</v>
      </c>
      <c r="I20" s="420">
        <v>346</v>
      </c>
    </row>
    <row r="21" spans="1:9" x14ac:dyDescent="0.25">
      <c r="A21" s="674" t="s">
        <v>299</v>
      </c>
      <c r="B21" s="684">
        <v>56.302816901408455</v>
      </c>
      <c r="C21" s="33"/>
      <c r="D21" s="674" t="s">
        <v>299</v>
      </c>
      <c r="E21" s="675">
        <v>-9.3730158730158735</v>
      </c>
      <c r="F21" s="675">
        <v>-21.45</v>
      </c>
      <c r="G21" s="675">
        <v>-11.027397260273972</v>
      </c>
      <c r="H21" s="676">
        <v>18.166416427860096</v>
      </c>
      <c r="I21" s="419">
        <v>86</v>
      </c>
    </row>
    <row r="22" spans="1:9" x14ac:dyDescent="0.25">
      <c r="A22" s="677" t="s">
        <v>309</v>
      </c>
      <c r="B22" s="685">
        <v>148.15548780487805</v>
      </c>
      <c r="C22" s="33"/>
      <c r="D22" s="677" t="s">
        <v>309</v>
      </c>
      <c r="E22" s="678">
        <v>9.1578947368421044</v>
      </c>
      <c r="F22" s="678"/>
      <c r="G22" s="678">
        <v>9.1578947368421044</v>
      </c>
      <c r="H22" s="679">
        <v>24.482255006416761</v>
      </c>
      <c r="I22" s="420">
        <v>256</v>
      </c>
    </row>
    <row r="23" spans="1:9" x14ac:dyDescent="0.25">
      <c r="A23" s="674" t="s">
        <v>31</v>
      </c>
      <c r="B23" s="684">
        <v>83.668498168498175</v>
      </c>
      <c r="C23" s="33"/>
      <c r="D23" s="674" t="s">
        <v>31</v>
      </c>
      <c r="E23" s="675"/>
      <c r="F23" s="675">
        <v>-3.0252252252252254</v>
      </c>
      <c r="G23" s="675">
        <v>-3.0252252252252254</v>
      </c>
      <c r="H23" s="676">
        <v>23.222960890901291</v>
      </c>
      <c r="I23" s="419">
        <v>208</v>
      </c>
    </row>
    <row r="24" spans="1:9" x14ac:dyDescent="0.25">
      <c r="A24" s="677" t="s">
        <v>32</v>
      </c>
      <c r="B24" s="685">
        <v>309.45972222222218</v>
      </c>
      <c r="C24" s="33"/>
      <c r="D24" s="677" t="s">
        <v>32</v>
      </c>
      <c r="E24" s="678">
        <v>54.083424807903405</v>
      </c>
      <c r="F24" s="678"/>
      <c r="G24" s="678">
        <v>54.083424807903405</v>
      </c>
      <c r="H24" s="679">
        <v>31.328705494077049</v>
      </c>
      <c r="I24" s="420">
        <v>267</v>
      </c>
    </row>
    <row r="25" spans="1:9" x14ac:dyDescent="0.25">
      <c r="A25" s="674" t="s">
        <v>300</v>
      </c>
      <c r="B25" s="684">
        <v>25.630606860158313</v>
      </c>
      <c r="C25" s="33"/>
      <c r="D25" s="674" t="s">
        <v>300</v>
      </c>
      <c r="E25" s="675">
        <v>-22.061162079510705</v>
      </c>
      <c r="F25" s="675">
        <v>-22.26923076923077</v>
      </c>
      <c r="G25" s="675">
        <v>-22.08970976253298</v>
      </c>
      <c r="H25" s="676">
        <v>9.1981823512166585</v>
      </c>
      <c r="I25" s="419">
        <v>375</v>
      </c>
    </row>
    <row r="26" spans="1:9" x14ac:dyDescent="0.25">
      <c r="A26" s="677" t="s">
        <v>33</v>
      </c>
      <c r="B26" s="685">
        <v>83.568306010928964</v>
      </c>
      <c r="C26" s="33"/>
      <c r="D26" s="677" t="s">
        <v>33</v>
      </c>
      <c r="E26" s="678">
        <v>2.5191256830601092</v>
      </c>
      <c r="F26" s="678"/>
      <c r="G26" s="678">
        <v>2.5191256830601092</v>
      </c>
      <c r="H26" s="679">
        <v>27.63977760411785</v>
      </c>
      <c r="I26" s="420">
        <v>85</v>
      </c>
    </row>
    <row r="27" spans="1:9" x14ac:dyDescent="0.25">
      <c r="A27" s="674" t="s">
        <v>34</v>
      </c>
      <c r="B27" s="684">
        <v>185.82285714285715</v>
      </c>
      <c r="C27" s="33"/>
      <c r="D27" s="674" t="s">
        <v>34</v>
      </c>
      <c r="E27" s="675">
        <v>42.719047619047622</v>
      </c>
      <c r="F27" s="675"/>
      <c r="G27" s="675">
        <v>42.719047619047622</v>
      </c>
      <c r="H27" s="676">
        <v>31.061432495485782</v>
      </c>
      <c r="I27" s="419">
        <v>102</v>
      </c>
    </row>
    <row r="28" spans="1:9" x14ac:dyDescent="0.25">
      <c r="A28" s="677" t="s">
        <v>293</v>
      </c>
      <c r="B28" s="685">
        <v>92.410256410256409</v>
      </c>
      <c r="C28" s="33"/>
      <c r="D28" s="677" t="s">
        <v>293</v>
      </c>
      <c r="E28" s="678">
        <v>4.6367521367521372</v>
      </c>
      <c r="F28" s="678"/>
      <c r="G28" s="678">
        <v>4.6367521367521372</v>
      </c>
      <c r="H28" s="679">
        <v>26.054473913505891</v>
      </c>
      <c r="I28" s="420">
        <v>100</v>
      </c>
    </row>
    <row r="29" spans="1:9" x14ac:dyDescent="0.25">
      <c r="A29" s="674" t="s">
        <v>35</v>
      </c>
      <c r="B29" s="684">
        <v>230.29857617465589</v>
      </c>
      <c r="C29" s="33"/>
      <c r="D29" s="674" t="s">
        <v>35</v>
      </c>
      <c r="E29" s="675">
        <v>39.809154066203511</v>
      </c>
      <c r="F29" s="675"/>
      <c r="G29" s="675">
        <v>39.809154066203511</v>
      </c>
      <c r="H29" s="676">
        <v>30.801240564372243</v>
      </c>
      <c r="I29" s="419">
        <v>980</v>
      </c>
    </row>
    <row r="30" spans="1:9" ht="15.75" thickBot="1" x14ac:dyDescent="0.3">
      <c r="A30" s="680" t="s">
        <v>36</v>
      </c>
      <c r="B30" s="686">
        <v>110.78508946322067</v>
      </c>
      <c r="C30" s="655"/>
      <c r="D30" s="680" t="s">
        <v>36</v>
      </c>
      <c r="E30" s="657">
        <v>7.5465346534653461</v>
      </c>
      <c r="F30" s="657"/>
      <c r="G30" s="657">
        <v>7.5465346534653461</v>
      </c>
      <c r="H30" s="658">
        <v>23.711889701968339</v>
      </c>
      <c r="I30" s="595">
        <v>205</v>
      </c>
    </row>
    <row r="31" spans="1:9" ht="16.5" thickTop="1" thickBot="1" x14ac:dyDescent="0.3">
      <c r="A31" s="681" t="s">
        <v>11</v>
      </c>
      <c r="B31" s="687">
        <v>173.36974441016264</v>
      </c>
      <c r="C31" s="656"/>
      <c r="D31" s="681" t="s">
        <v>11</v>
      </c>
      <c r="E31" s="682">
        <v>30.716262598746937</v>
      </c>
      <c r="F31" s="682">
        <v>4.6485355648535567</v>
      </c>
      <c r="G31" s="682">
        <v>28.25701879903291</v>
      </c>
      <c r="H31" s="683">
        <v>28.564315071771819</v>
      </c>
      <c r="I31" s="401">
        <v>9147</v>
      </c>
    </row>
    <row r="33" spans="1:1" x14ac:dyDescent="0.25">
      <c r="A33" s="68"/>
    </row>
  </sheetData>
  <mergeCells count="4">
    <mergeCell ref="K7:N7"/>
    <mergeCell ref="A1:B1"/>
    <mergeCell ref="K1:N1"/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H39"/>
  <sheetViews>
    <sheetView workbookViewId="0">
      <selection activeCell="G21" sqref="G21"/>
    </sheetView>
  </sheetViews>
  <sheetFormatPr defaultRowHeight="15" x14ac:dyDescent="0.25"/>
  <cols>
    <col min="1" max="6" width="11.7109375" style="2" customWidth="1"/>
    <col min="7" max="7" width="11.7109375" style="499" customWidth="1"/>
    <col min="8" max="13" width="11.7109375" style="2" customWidth="1"/>
    <col min="14" max="14" width="11.7109375" style="499" customWidth="1"/>
    <col min="15" max="15" width="11.7109375" style="507" customWidth="1"/>
    <col min="16" max="20" width="11.7109375" style="2" customWidth="1"/>
    <col min="21" max="21" width="11.7109375" style="499" customWidth="1"/>
    <col min="22" max="27" width="11.7109375" style="2" customWidth="1"/>
    <col min="28" max="28" width="6.7109375" style="2" customWidth="1"/>
    <col min="29" max="16384" width="9.140625" style="2"/>
  </cols>
  <sheetData>
    <row r="1" spans="1:34" ht="21" x14ac:dyDescent="0.35">
      <c r="A1" s="837" t="s">
        <v>562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71"/>
      <c r="V1" s="71"/>
      <c r="W1" s="71"/>
      <c r="X1" s="71"/>
    </row>
    <row r="2" spans="1:34" x14ac:dyDescent="0.25">
      <c r="A2" s="925"/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</row>
    <row r="3" spans="1:34" ht="15.75" thickBot="1" x14ac:dyDescent="0.3">
      <c r="A3" s="904" t="s">
        <v>264</v>
      </c>
      <c r="B3" s="904"/>
      <c r="C3" s="904"/>
      <c r="D3" s="904"/>
      <c r="E3" s="904"/>
      <c r="F3" s="904"/>
      <c r="G3" s="494"/>
      <c r="H3" s="904" t="s">
        <v>265</v>
      </c>
      <c r="I3" s="904"/>
      <c r="J3" s="904"/>
      <c r="K3" s="904"/>
      <c r="L3" s="904"/>
      <c r="M3" s="904"/>
      <c r="N3" s="494"/>
      <c r="O3" s="904" t="s">
        <v>266</v>
      </c>
      <c r="P3" s="904"/>
      <c r="Q3" s="904"/>
      <c r="R3" s="904"/>
      <c r="S3" s="904"/>
      <c r="T3" s="904"/>
      <c r="U3" s="494"/>
    </row>
    <row r="4" spans="1:34" x14ac:dyDescent="0.25">
      <c r="A4" s="402"/>
      <c r="B4" s="391" t="s">
        <v>159</v>
      </c>
      <c r="C4" s="391" t="s">
        <v>160</v>
      </c>
      <c r="D4" s="391" t="s">
        <v>161</v>
      </c>
      <c r="E4" s="391" t="s">
        <v>162</v>
      </c>
      <c r="F4" s="392" t="s">
        <v>163</v>
      </c>
      <c r="G4" s="493"/>
      <c r="H4" s="402"/>
      <c r="I4" s="391" t="s">
        <v>159</v>
      </c>
      <c r="J4" s="391" t="s">
        <v>160</v>
      </c>
      <c r="K4" s="391" t="s">
        <v>161</v>
      </c>
      <c r="L4" s="391" t="s">
        <v>162</v>
      </c>
      <c r="M4" s="392" t="s">
        <v>163</v>
      </c>
      <c r="N4" s="493"/>
      <c r="O4" s="402"/>
      <c r="P4" s="391" t="s">
        <v>159</v>
      </c>
      <c r="Q4" s="391" t="s">
        <v>160</v>
      </c>
      <c r="R4" s="391" t="s">
        <v>161</v>
      </c>
      <c r="S4" s="391" t="s">
        <v>162</v>
      </c>
      <c r="T4" s="392" t="s">
        <v>163</v>
      </c>
      <c r="U4" s="493"/>
    </row>
    <row r="5" spans="1:34" x14ac:dyDescent="0.25">
      <c r="A5" s="403" t="s">
        <v>3</v>
      </c>
      <c r="B5" s="394">
        <v>6013</v>
      </c>
      <c r="C5" s="394">
        <v>6942</v>
      </c>
      <c r="D5" s="394">
        <v>5003</v>
      </c>
      <c r="E5" s="394">
        <v>756</v>
      </c>
      <c r="F5" s="395">
        <v>52</v>
      </c>
      <c r="G5" s="21"/>
      <c r="H5" s="403" t="s">
        <v>3</v>
      </c>
      <c r="I5" s="394">
        <v>2846</v>
      </c>
      <c r="J5" s="394">
        <v>10068</v>
      </c>
      <c r="K5" s="394">
        <v>5735</v>
      </c>
      <c r="L5" s="394">
        <v>187</v>
      </c>
      <c r="M5" s="395">
        <v>6</v>
      </c>
      <c r="N5" s="21"/>
      <c r="O5" s="403" t="s">
        <v>3</v>
      </c>
      <c r="P5" s="394">
        <v>2972</v>
      </c>
      <c r="Q5" s="394">
        <v>1873</v>
      </c>
      <c r="R5" s="394">
        <v>6430</v>
      </c>
      <c r="S5" s="394">
        <v>3808</v>
      </c>
      <c r="T5" s="395">
        <v>3272</v>
      </c>
      <c r="U5" s="21"/>
      <c r="AC5" s="75"/>
      <c r="AD5" s="75"/>
      <c r="AE5" s="75"/>
      <c r="AF5" s="75"/>
      <c r="AG5" s="75"/>
    </row>
    <row r="6" spans="1:34" x14ac:dyDescent="0.25">
      <c r="A6" s="403"/>
      <c r="B6" s="404">
        <v>0.3247821350762527</v>
      </c>
      <c r="C6" s="404">
        <v>0.37</v>
      </c>
      <c r="D6" s="404">
        <v>0.27</v>
      </c>
      <c r="E6" s="404">
        <v>4.1557734204793029E-2</v>
      </c>
      <c r="F6" s="405">
        <v>2.7233115468409588E-3</v>
      </c>
      <c r="G6" s="82"/>
      <c r="H6" s="403"/>
      <c r="I6" s="404">
        <v>0.15</v>
      </c>
      <c r="J6" s="404">
        <v>0.53</v>
      </c>
      <c r="K6" s="404">
        <v>0.3</v>
      </c>
      <c r="L6" s="404">
        <v>0.01</v>
      </c>
      <c r="M6" s="405">
        <v>0</v>
      </c>
      <c r="N6" s="82"/>
      <c r="O6" s="403"/>
      <c r="P6" s="404">
        <v>0.15674226343425315</v>
      </c>
      <c r="Q6" s="404">
        <v>0.10300525080996537</v>
      </c>
      <c r="R6" s="404">
        <v>0.35</v>
      </c>
      <c r="S6" s="404">
        <v>0.21</v>
      </c>
      <c r="T6" s="405">
        <v>0.18031504859792202</v>
      </c>
      <c r="U6" s="82"/>
      <c r="AC6" s="76"/>
      <c r="AD6" s="76"/>
      <c r="AE6" s="76"/>
      <c r="AF6" s="76"/>
      <c r="AG6" s="76"/>
    </row>
    <row r="7" spans="1:34" x14ac:dyDescent="0.25">
      <c r="A7" s="406" t="s">
        <v>10</v>
      </c>
      <c r="B7" s="397">
        <v>324</v>
      </c>
      <c r="C7" s="397">
        <v>233</v>
      </c>
      <c r="D7" s="397">
        <v>1280</v>
      </c>
      <c r="E7" s="397">
        <v>114</v>
      </c>
      <c r="F7" s="398">
        <v>6</v>
      </c>
      <c r="G7" s="21"/>
      <c r="H7" s="406" t="s">
        <v>10</v>
      </c>
      <c r="I7" s="397">
        <v>101</v>
      </c>
      <c r="J7" s="397">
        <v>425</v>
      </c>
      <c r="K7" s="397">
        <v>1385</v>
      </c>
      <c r="L7" s="397">
        <v>51</v>
      </c>
      <c r="M7" s="398">
        <v>6</v>
      </c>
      <c r="N7" s="21"/>
      <c r="O7" s="406" t="s">
        <v>10</v>
      </c>
      <c r="P7" s="397">
        <v>255</v>
      </c>
      <c r="Q7" s="397">
        <v>141</v>
      </c>
      <c r="R7" s="397">
        <v>576</v>
      </c>
      <c r="S7" s="397">
        <v>553</v>
      </c>
      <c r="T7" s="398">
        <v>425</v>
      </c>
      <c r="U7" s="21"/>
    </row>
    <row r="8" spans="1:34" x14ac:dyDescent="0.25">
      <c r="A8" s="406"/>
      <c r="B8" s="404">
        <v>0.17</v>
      </c>
      <c r="C8" s="404">
        <v>0.12</v>
      </c>
      <c r="D8" s="404">
        <v>0.65</v>
      </c>
      <c r="E8" s="404">
        <v>0.06</v>
      </c>
      <c r="F8" s="405">
        <v>2.205071664829107E-3</v>
      </c>
      <c r="G8" s="82"/>
      <c r="H8" s="406"/>
      <c r="I8" s="404">
        <v>0.05</v>
      </c>
      <c r="J8" s="404">
        <v>0.22</v>
      </c>
      <c r="K8" s="404">
        <v>0.71</v>
      </c>
      <c r="L8" s="404">
        <v>0.03</v>
      </c>
      <c r="M8" s="405">
        <v>0</v>
      </c>
      <c r="N8" s="82"/>
      <c r="O8" s="406"/>
      <c r="P8" s="404">
        <v>0.13</v>
      </c>
      <c r="Q8" s="404">
        <v>7.0874861572535988E-2</v>
      </c>
      <c r="R8" s="404">
        <v>0.3</v>
      </c>
      <c r="S8" s="404">
        <v>0.27685492801771872</v>
      </c>
      <c r="T8" s="405">
        <v>0.22</v>
      </c>
      <c r="U8" s="82"/>
    </row>
    <row r="9" spans="1:34" x14ac:dyDescent="0.25">
      <c r="A9" s="407" t="s">
        <v>11</v>
      </c>
      <c r="B9" s="285">
        <v>6337</v>
      </c>
      <c r="C9" s="285">
        <v>7175</v>
      </c>
      <c r="D9" s="285">
        <v>6283</v>
      </c>
      <c r="E9" s="285">
        <v>870</v>
      </c>
      <c r="F9" s="408">
        <v>58</v>
      </c>
      <c r="G9" s="21"/>
      <c r="H9" s="407" t="s">
        <v>11</v>
      </c>
      <c r="I9" s="285">
        <v>2947</v>
      </c>
      <c r="J9" s="285">
        <v>10493</v>
      </c>
      <c r="K9" s="285">
        <v>7120</v>
      </c>
      <c r="L9" s="285">
        <v>238</v>
      </c>
      <c r="M9" s="408">
        <v>8</v>
      </c>
      <c r="N9" s="21"/>
      <c r="O9" s="407" t="s">
        <v>11</v>
      </c>
      <c r="P9" s="285">
        <v>3227</v>
      </c>
      <c r="Q9" s="285">
        <v>2014</v>
      </c>
      <c r="R9" s="285">
        <v>7006</v>
      </c>
      <c r="S9" s="285">
        <v>4361</v>
      </c>
      <c r="T9" s="408">
        <v>3697</v>
      </c>
      <c r="U9" s="21"/>
    </row>
    <row r="10" spans="1:34" ht="15.75" thickBot="1" x14ac:dyDescent="0.3">
      <c r="A10" s="409"/>
      <c r="B10" s="410">
        <v>0.30911073659165261</v>
      </c>
      <c r="C10" s="410">
        <v>0.35</v>
      </c>
      <c r="D10" s="410">
        <v>0.3</v>
      </c>
      <c r="E10" s="410">
        <v>4.4661445424804207E-2</v>
      </c>
      <c r="F10" s="411">
        <v>2.6767126003767227E-3</v>
      </c>
      <c r="G10" s="82"/>
      <c r="H10" s="409"/>
      <c r="I10" s="410">
        <v>0.14000000000000001</v>
      </c>
      <c r="J10" s="410">
        <v>0.5</v>
      </c>
      <c r="K10" s="410">
        <v>0.34</v>
      </c>
      <c r="L10" s="410">
        <v>0.01</v>
      </c>
      <c r="M10" s="411">
        <v>0</v>
      </c>
      <c r="N10" s="82"/>
      <c r="O10" s="409"/>
      <c r="P10" s="410">
        <v>0.16</v>
      </c>
      <c r="Q10" s="410">
        <v>0.10006088897909478</v>
      </c>
      <c r="R10" s="410">
        <v>0.3523949665110615</v>
      </c>
      <c r="S10" s="410">
        <v>0.21123401664298763</v>
      </c>
      <c r="T10" s="411">
        <v>0.18271767810026385</v>
      </c>
      <c r="U10" s="82"/>
    </row>
    <row r="11" spans="1:34" x14ac:dyDescent="0.25">
      <c r="A11" s="497"/>
      <c r="B11" s="41"/>
      <c r="C11" s="21"/>
      <c r="D11" s="21"/>
      <c r="E11" s="21"/>
      <c r="F11" s="21"/>
      <c r="G11" s="21"/>
      <c r="H11" s="21"/>
      <c r="I11" s="44"/>
      <c r="J11" s="41"/>
      <c r="K11" s="22"/>
      <c r="L11" s="22"/>
      <c r="M11" s="22"/>
      <c r="N11" s="22"/>
      <c r="O11" s="695"/>
      <c r="W11" s="21"/>
      <c r="X11" s="21"/>
      <c r="Y11" s="21"/>
      <c r="Z11" s="21"/>
      <c r="AA11" s="21"/>
    </row>
    <row r="12" spans="1:34" ht="15.75" thickBot="1" x14ac:dyDescent="0.3">
      <c r="A12" s="904" t="s">
        <v>268</v>
      </c>
      <c r="B12" s="904"/>
      <c r="C12" s="904"/>
      <c r="D12" s="904"/>
      <c r="E12" s="904"/>
      <c r="F12" s="904"/>
      <c r="G12" s="495"/>
      <c r="H12" s="904" t="s">
        <v>269</v>
      </c>
      <c r="I12" s="904"/>
      <c r="J12" s="904"/>
      <c r="K12" s="904"/>
      <c r="L12" s="904"/>
      <c r="M12" s="904"/>
      <c r="N12" s="495"/>
      <c r="O12" s="904" t="s">
        <v>270</v>
      </c>
      <c r="P12" s="904"/>
      <c r="Q12" s="904"/>
      <c r="R12" s="904"/>
      <c r="S12" s="904"/>
      <c r="T12" s="904"/>
      <c r="U12" s="495"/>
    </row>
    <row r="13" spans="1:34" x14ac:dyDescent="0.25">
      <c r="A13" s="402"/>
      <c r="B13" s="391" t="s">
        <v>159</v>
      </c>
      <c r="C13" s="391" t="s">
        <v>160</v>
      </c>
      <c r="D13" s="391" t="s">
        <v>161</v>
      </c>
      <c r="E13" s="391" t="s">
        <v>162</v>
      </c>
      <c r="F13" s="392" t="s">
        <v>163</v>
      </c>
      <c r="G13" s="493"/>
      <c r="H13" s="402"/>
      <c r="I13" s="391" t="s">
        <v>159</v>
      </c>
      <c r="J13" s="391" t="s">
        <v>160</v>
      </c>
      <c r="K13" s="391" t="s">
        <v>161</v>
      </c>
      <c r="L13" s="391" t="s">
        <v>162</v>
      </c>
      <c r="M13" s="392" t="s">
        <v>163</v>
      </c>
      <c r="N13" s="493"/>
      <c r="O13" s="402"/>
      <c r="P13" s="391" t="s">
        <v>159</v>
      </c>
      <c r="Q13" s="391" t="s">
        <v>160</v>
      </c>
      <c r="R13" s="391" t="s">
        <v>161</v>
      </c>
      <c r="S13" s="391" t="s">
        <v>162</v>
      </c>
      <c r="T13" s="392" t="s">
        <v>163</v>
      </c>
      <c r="U13" s="493"/>
      <c r="W13" s="21"/>
      <c r="X13" s="21"/>
      <c r="Y13" s="21"/>
      <c r="Z13" s="21"/>
      <c r="AA13" s="21"/>
    </row>
    <row r="14" spans="1:34" x14ac:dyDescent="0.25">
      <c r="A14" s="403" t="s">
        <v>3</v>
      </c>
      <c r="B14" s="394">
        <v>16051</v>
      </c>
      <c r="C14" s="394">
        <v>1513</v>
      </c>
      <c r="D14" s="394">
        <v>809</v>
      </c>
      <c r="E14" s="394">
        <v>45</v>
      </c>
      <c r="F14" s="395">
        <v>30</v>
      </c>
      <c r="G14" s="21"/>
      <c r="H14" s="403" t="s">
        <v>3</v>
      </c>
      <c r="I14" s="394">
        <v>3500</v>
      </c>
      <c r="J14" s="394">
        <v>6276</v>
      </c>
      <c r="K14" s="394">
        <v>3448</v>
      </c>
      <c r="L14" s="394">
        <v>5424</v>
      </c>
      <c r="M14" s="395">
        <v>43</v>
      </c>
      <c r="N14" s="21"/>
      <c r="O14" s="403" t="s">
        <v>3</v>
      </c>
      <c r="P14" s="394">
        <v>256</v>
      </c>
      <c r="Q14" s="394">
        <v>14392</v>
      </c>
      <c r="R14" s="394">
        <v>131</v>
      </c>
      <c r="S14" s="394">
        <v>1757</v>
      </c>
      <c r="T14" s="395">
        <v>2259</v>
      </c>
      <c r="U14" s="21"/>
      <c r="W14" s="47"/>
    </row>
    <row r="15" spans="1:34" x14ac:dyDescent="0.25">
      <c r="A15" s="403"/>
      <c r="B15" s="404">
        <v>0.87</v>
      </c>
      <c r="C15" s="404">
        <v>8.3740559751221674E-2</v>
      </c>
      <c r="D15" s="404">
        <v>4.2314526876943578E-2</v>
      </c>
      <c r="E15" s="404">
        <v>3.3318525099955577E-3</v>
      </c>
      <c r="F15" s="405">
        <v>2.054642381163927E-3</v>
      </c>
      <c r="G15" s="82"/>
      <c r="H15" s="403"/>
      <c r="I15" s="404">
        <v>0.19</v>
      </c>
      <c r="J15" s="404">
        <v>0.33971735690511268</v>
      </c>
      <c r="K15" s="404">
        <v>0.18</v>
      </c>
      <c r="L15" s="404">
        <v>0.29459267747039886</v>
      </c>
      <c r="M15" s="405">
        <v>3.2738582419381242E-3</v>
      </c>
      <c r="N15" s="82"/>
      <c r="O15" s="403"/>
      <c r="P15" s="404">
        <v>0.01</v>
      </c>
      <c r="Q15" s="404">
        <v>0.77</v>
      </c>
      <c r="R15" s="404">
        <v>5.392156862745098E-3</v>
      </c>
      <c r="S15" s="404">
        <v>0.09</v>
      </c>
      <c r="T15" s="405">
        <v>0.12</v>
      </c>
      <c r="U15" s="82"/>
      <c r="W15" s="21"/>
      <c r="X15" s="21"/>
      <c r="Y15" s="21"/>
      <c r="Z15" s="21"/>
      <c r="AA15" s="21"/>
    </row>
    <row r="16" spans="1:34" x14ac:dyDescent="0.25">
      <c r="A16" s="406" t="s">
        <v>10</v>
      </c>
      <c r="B16" s="397">
        <v>1732</v>
      </c>
      <c r="C16" s="397">
        <v>141</v>
      </c>
      <c r="D16" s="397">
        <v>75</v>
      </c>
      <c r="E16" s="397">
        <v>1</v>
      </c>
      <c r="F16" s="398">
        <v>0</v>
      </c>
      <c r="G16" s="21"/>
      <c r="H16" s="406" t="s">
        <v>10</v>
      </c>
      <c r="I16" s="397">
        <v>334</v>
      </c>
      <c r="J16" s="397">
        <v>713</v>
      </c>
      <c r="K16" s="397">
        <v>357</v>
      </c>
      <c r="L16" s="397">
        <v>541</v>
      </c>
      <c r="M16" s="398">
        <v>0</v>
      </c>
      <c r="N16" s="21"/>
      <c r="O16" s="406" t="s">
        <v>10</v>
      </c>
      <c r="P16" s="397">
        <v>23</v>
      </c>
      <c r="Q16" s="397">
        <v>1399</v>
      </c>
      <c r="R16" s="397">
        <v>22</v>
      </c>
      <c r="S16" s="397">
        <v>254</v>
      </c>
      <c r="T16" s="398">
        <v>262</v>
      </c>
      <c r="U16" s="21"/>
      <c r="W16" s="923"/>
      <c r="X16" s="923"/>
      <c r="Y16" s="923"/>
      <c r="Z16" s="923"/>
      <c r="AD16" s="922"/>
      <c r="AE16" s="923"/>
      <c r="AF16" s="923"/>
      <c r="AG16" s="923"/>
      <c r="AH16" s="923"/>
    </row>
    <row r="17" spans="1:34" x14ac:dyDescent="0.25">
      <c r="A17" s="406"/>
      <c r="B17" s="404">
        <v>0.89</v>
      </c>
      <c r="C17" s="404">
        <v>6.8470458310325791E-2</v>
      </c>
      <c r="D17" s="404">
        <v>3.8652678078409719E-2</v>
      </c>
      <c r="E17" s="404">
        <v>5.5218111540585317E-4</v>
      </c>
      <c r="F17" s="405" t="s">
        <v>561</v>
      </c>
      <c r="G17" s="693"/>
      <c r="H17" s="406"/>
      <c r="I17" s="404">
        <v>0.17</v>
      </c>
      <c r="J17" s="404">
        <v>0.37</v>
      </c>
      <c r="K17" s="404">
        <v>0.18</v>
      </c>
      <c r="L17" s="404">
        <v>0.28000000000000003</v>
      </c>
      <c r="M17" s="405" t="s">
        <v>561</v>
      </c>
      <c r="N17" s="694"/>
      <c r="O17" s="406"/>
      <c r="P17" s="404">
        <v>1.2637362637362638E-2</v>
      </c>
      <c r="Q17" s="404">
        <v>0.71</v>
      </c>
      <c r="R17" s="404">
        <v>9.3406593406593404E-3</v>
      </c>
      <c r="S17" s="404">
        <v>0.13</v>
      </c>
      <c r="T17" s="405">
        <v>0.12912087912087913</v>
      </c>
      <c r="U17" s="82"/>
      <c r="W17" s="37"/>
      <c r="X17" s="37"/>
      <c r="Y17" s="37"/>
      <c r="Z17" s="37"/>
      <c r="AD17" s="37"/>
      <c r="AE17" s="37"/>
      <c r="AF17" s="37"/>
      <c r="AG17" s="37"/>
      <c r="AH17" s="37"/>
    </row>
    <row r="18" spans="1:34" x14ac:dyDescent="0.25">
      <c r="A18" s="407" t="s">
        <v>11</v>
      </c>
      <c r="B18" s="285">
        <v>17783</v>
      </c>
      <c r="C18" s="285">
        <v>1654</v>
      </c>
      <c r="D18" s="285">
        <v>884</v>
      </c>
      <c r="E18" s="285">
        <v>46</v>
      </c>
      <c r="F18" s="408">
        <v>30</v>
      </c>
      <c r="G18" s="21"/>
      <c r="H18" s="407" t="s">
        <v>11</v>
      </c>
      <c r="I18" s="285">
        <v>3834</v>
      </c>
      <c r="J18" s="285">
        <v>6989</v>
      </c>
      <c r="K18" s="285">
        <v>3805</v>
      </c>
      <c r="L18" s="285">
        <v>5965</v>
      </c>
      <c r="M18" s="408">
        <v>43</v>
      </c>
      <c r="N18" s="21"/>
      <c r="O18" s="407" t="s">
        <v>11</v>
      </c>
      <c r="P18" s="285">
        <v>279</v>
      </c>
      <c r="Q18" s="285">
        <v>15791</v>
      </c>
      <c r="R18" s="285">
        <v>153</v>
      </c>
      <c r="S18" s="285">
        <v>2011</v>
      </c>
      <c r="T18" s="408">
        <v>2521</v>
      </c>
      <c r="U18" s="21"/>
      <c r="V18" s="36"/>
      <c r="W18" s="22"/>
      <c r="X18" s="22"/>
      <c r="Y18" s="22"/>
      <c r="Z18" s="22"/>
      <c r="AB18" s="924"/>
      <c r="AC18" s="36"/>
      <c r="AD18" s="22"/>
      <c r="AE18" s="22"/>
      <c r="AF18" s="22"/>
      <c r="AG18" s="22"/>
      <c r="AH18" s="22"/>
    </row>
    <row r="19" spans="1:34" ht="15.75" thickBot="1" x14ac:dyDescent="0.3">
      <c r="A19" s="409"/>
      <c r="B19" s="410">
        <v>0.87073010747262725</v>
      </c>
      <c r="C19" s="410">
        <v>8.2345224279731566E-2</v>
      </c>
      <c r="D19" s="410">
        <v>4.1979918260255308E-2</v>
      </c>
      <c r="E19" s="410">
        <v>3.0778545839850648E-3</v>
      </c>
      <c r="F19" s="411">
        <v>1.8668954034007771E-3</v>
      </c>
      <c r="G19" s="82"/>
      <c r="H19" s="409"/>
      <c r="I19" s="410">
        <v>0.19</v>
      </c>
      <c r="J19" s="410">
        <v>0.34115953539164101</v>
      </c>
      <c r="K19" s="410">
        <v>0.18</v>
      </c>
      <c r="L19" s="410">
        <v>0.28999999999999998</v>
      </c>
      <c r="M19" s="411">
        <v>2.978258711406731E-3</v>
      </c>
      <c r="N19" s="82"/>
      <c r="O19" s="409"/>
      <c r="P19" s="410">
        <v>0.01</v>
      </c>
      <c r="Q19" s="410">
        <v>0.76</v>
      </c>
      <c r="R19" s="410">
        <v>5.7482656095143711E-3</v>
      </c>
      <c r="S19" s="410">
        <v>0.1</v>
      </c>
      <c r="T19" s="411">
        <v>0.12</v>
      </c>
      <c r="U19" s="82"/>
      <c r="V19" s="36"/>
      <c r="W19" s="21"/>
      <c r="X19" s="21"/>
      <c r="Y19" s="21"/>
      <c r="Z19" s="21"/>
      <c r="AB19" s="923"/>
      <c r="AC19" s="36"/>
      <c r="AD19" s="21"/>
      <c r="AE19" s="21"/>
      <c r="AF19" s="21"/>
      <c r="AG19" s="21"/>
      <c r="AH19" s="21"/>
    </row>
    <row r="20" spans="1:34" s="499" customFormat="1" x14ac:dyDescent="0.25">
      <c r="A20" s="47"/>
      <c r="D20" s="44"/>
      <c r="E20" s="497"/>
      <c r="F20" s="22"/>
      <c r="G20" s="22"/>
      <c r="H20" s="22"/>
      <c r="I20" s="22"/>
      <c r="J20" s="22"/>
      <c r="L20" s="44"/>
      <c r="M20" s="497"/>
      <c r="N20" s="497"/>
      <c r="O20" s="695"/>
      <c r="P20" s="22"/>
      <c r="Q20" s="22"/>
      <c r="T20" s="44"/>
      <c r="U20" s="44"/>
      <c r="V20" s="497"/>
      <c r="W20" s="22"/>
      <c r="X20" s="22"/>
      <c r="Y20" s="22"/>
      <c r="Z20" s="22"/>
      <c r="AB20" s="924"/>
      <c r="AC20" s="497"/>
      <c r="AD20" s="22"/>
      <c r="AE20" s="22"/>
      <c r="AF20" s="22"/>
      <c r="AG20" s="22"/>
      <c r="AH20" s="22"/>
    </row>
    <row r="21" spans="1:34" s="499" customFormat="1" ht="15.75" thickBot="1" x14ac:dyDescent="0.3">
      <c r="A21" s="904" t="s">
        <v>267</v>
      </c>
      <c r="B21" s="904"/>
      <c r="C21" s="904"/>
      <c r="D21" s="904"/>
      <c r="E21" s="904"/>
      <c r="F21" s="904"/>
      <c r="G21" s="22"/>
      <c r="H21" s="22"/>
      <c r="I21" s="22"/>
      <c r="J21" s="22"/>
      <c r="L21" s="44"/>
      <c r="M21" s="497"/>
      <c r="N21" s="497"/>
      <c r="O21" s="695"/>
      <c r="P21" s="22"/>
      <c r="Q21" s="22"/>
      <c r="T21" s="44"/>
      <c r="U21" s="44"/>
      <c r="V21" s="497"/>
      <c r="W21" s="22"/>
      <c r="X21" s="22"/>
      <c r="Y21" s="22"/>
      <c r="Z21" s="22"/>
      <c r="AB21" s="924"/>
      <c r="AC21" s="497"/>
      <c r="AD21" s="22"/>
      <c r="AE21" s="22"/>
      <c r="AF21" s="22"/>
      <c r="AG21" s="22"/>
      <c r="AH21" s="22"/>
    </row>
    <row r="22" spans="1:34" s="499" customFormat="1" x14ac:dyDescent="0.25">
      <c r="A22" s="402"/>
      <c r="B22" s="391" t="s">
        <v>159</v>
      </c>
      <c r="C22" s="391" t="s">
        <v>160</v>
      </c>
      <c r="D22" s="391" t="s">
        <v>161</v>
      </c>
      <c r="E22" s="391" t="s">
        <v>162</v>
      </c>
      <c r="F22" s="392" t="s">
        <v>163</v>
      </c>
      <c r="G22" s="22"/>
      <c r="H22" s="22"/>
      <c r="I22" s="22"/>
      <c r="J22" s="22"/>
      <c r="L22" s="44"/>
      <c r="M22" s="497"/>
      <c r="N22" s="497"/>
      <c r="O22" s="695"/>
      <c r="P22" s="22"/>
      <c r="Q22" s="22"/>
      <c r="T22" s="44"/>
      <c r="U22" s="44"/>
      <c r="V22" s="497"/>
      <c r="W22" s="22"/>
      <c r="X22" s="22"/>
      <c r="Y22" s="22"/>
      <c r="Z22" s="22"/>
      <c r="AB22" s="924"/>
      <c r="AC22" s="497"/>
      <c r="AD22" s="22"/>
      <c r="AE22" s="22"/>
      <c r="AF22" s="22"/>
      <c r="AG22" s="22"/>
      <c r="AH22" s="22"/>
    </row>
    <row r="23" spans="1:34" s="499" customFormat="1" x14ac:dyDescent="0.25">
      <c r="A23" s="403" t="s">
        <v>3</v>
      </c>
      <c r="B23" s="394">
        <v>12317</v>
      </c>
      <c r="C23" s="394">
        <v>1089</v>
      </c>
      <c r="D23" s="394">
        <v>320</v>
      </c>
      <c r="E23" s="394">
        <v>179</v>
      </c>
      <c r="F23" s="395">
        <v>4804</v>
      </c>
      <c r="G23" s="22"/>
      <c r="H23" s="22"/>
      <c r="I23" s="22"/>
      <c r="J23" s="22"/>
      <c r="L23" s="44"/>
      <c r="M23" s="497"/>
      <c r="N23" s="497"/>
      <c r="O23" s="695"/>
      <c r="P23" s="22"/>
      <c r="Q23" s="22"/>
      <c r="T23" s="44"/>
      <c r="U23" s="44"/>
      <c r="V23" s="497"/>
      <c r="W23" s="22"/>
      <c r="X23" s="22"/>
      <c r="Y23" s="22"/>
      <c r="Z23" s="22"/>
      <c r="AB23" s="924"/>
      <c r="AC23" s="497"/>
      <c r="AD23" s="22"/>
      <c r="AE23" s="22"/>
      <c r="AF23" s="22"/>
      <c r="AG23" s="22"/>
      <c r="AH23" s="22"/>
    </row>
    <row r="24" spans="1:34" s="499" customFormat="1" x14ac:dyDescent="0.25">
      <c r="A24" s="403"/>
      <c r="B24" s="404">
        <v>0.65528767123287668</v>
      </c>
      <c r="C24" s="404">
        <v>5.6438356164383564E-2</v>
      </c>
      <c r="D24" s="404">
        <v>1.6931506849315069E-2</v>
      </c>
      <c r="E24" s="404">
        <v>9.9178082191780821E-3</v>
      </c>
      <c r="F24" s="405">
        <v>0.2614246575342466</v>
      </c>
      <c r="G24" s="22"/>
      <c r="H24" s="22"/>
      <c r="I24" s="22"/>
      <c r="J24" s="22"/>
      <c r="L24" s="44"/>
      <c r="M24" s="497"/>
      <c r="N24" s="497"/>
      <c r="O24" s="695"/>
      <c r="P24" s="22"/>
      <c r="Q24" s="22"/>
      <c r="T24" s="44"/>
      <c r="U24" s="44"/>
      <c r="V24" s="497"/>
      <c r="W24" s="22"/>
      <c r="X24" s="22"/>
      <c r="Y24" s="22"/>
      <c r="Z24" s="22"/>
      <c r="AB24" s="924"/>
      <c r="AC24" s="497"/>
      <c r="AD24" s="22"/>
      <c r="AE24" s="22"/>
      <c r="AF24" s="22"/>
      <c r="AG24" s="22"/>
      <c r="AH24" s="22"/>
    </row>
    <row r="25" spans="1:34" s="499" customFormat="1" x14ac:dyDescent="0.25">
      <c r="A25" s="406" t="s">
        <v>10</v>
      </c>
      <c r="B25" s="397">
        <v>1726</v>
      </c>
      <c r="C25" s="397">
        <v>109</v>
      </c>
      <c r="D25" s="397">
        <v>52</v>
      </c>
      <c r="E25" s="397">
        <v>2</v>
      </c>
      <c r="F25" s="398">
        <v>67</v>
      </c>
      <c r="G25" s="22"/>
      <c r="H25" s="22"/>
      <c r="I25" s="22"/>
      <c r="J25" s="22"/>
      <c r="L25" s="44"/>
      <c r="M25" s="497"/>
      <c r="N25" s="497"/>
      <c r="O25" s="695"/>
      <c r="P25" s="22"/>
      <c r="Q25" s="22"/>
      <c r="T25" s="44"/>
      <c r="U25" s="44"/>
      <c r="V25" s="497"/>
      <c r="W25" s="22"/>
      <c r="X25" s="22"/>
      <c r="Y25" s="22"/>
      <c r="Z25" s="22"/>
      <c r="AB25" s="924"/>
      <c r="AC25" s="497"/>
      <c r="AD25" s="22"/>
      <c r="AE25" s="22"/>
      <c r="AF25" s="22"/>
      <c r="AG25" s="22"/>
      <c r="AH25" s="22"/>
    </row>
    <row r="26" spans="1:34" s="499" customFormat="1" x14ac:dyDescent="0.25">
      <c r="A26" s="406"/>
      <c r="B26" s="404">
        <v>0.88</v>
      </c>
      <c r="C26" s="404">
        <v>0.06</v>
      </c>
      <c r="D26" s="404">
        <v>2.8681742967457253E-2</v>
      </c>
      <c r="E26" s="404">
        <v>1.6547159404302261E-3</v>
      </c>
      <c r="F26" s="405">
        <v>0.03</v>
      </c>
      <c r="G26" s="22"/>
      <c r="H26" s="22"/>
      <c r="I26" s="22"/>
      <c r="J26" s="22"/>
      <c r="L26" s="44"/>
      <c r="M26" s="497"/>
      <c r="N26" s="497"/>
      <c r="O26" s="695"/>
      <c r="P26" s="22"/>
      <c r="Q26" s="22"/>
      <c r="T26" s="44"/>
      <c r="U26" s="44"/>
      <c r="V26" s="497"/>
      <c r="W26" s="22"/>
      <c r="X26" s="22"/>
      <c r="Y26" s="22"/>
      <c r="Z26" s="22"/>
      <c r="AB26" s="924"/>
      <c r="AC26" s="497"/>
      <c r="AD26" s="22"/>
      <c r="AE26" s="22"/>
      <c r="AF26" s="22"/>
      <c r="AG26" s="22"/>
      <c r="AH26" s="22"/>
    </row>
    <row r="27" spans="1:34" s="499" customFormat="1" x14ac:dyDescent="0.25">
      <c r="A27" s="407" t="s">
        <v>11</v>
      </c>
      <c r="B27" s="285">
        <v>14043</v>
      </c>
      <c r="C27" s="285">
        <v>1198</v>
      </c>
      <c r="D27" s="285">
        <v>372</v>
      </c>
      <c r="E27" s="285">
        <v>181</v>
      </c>
      <c r="F27" s="408">
        <v>4871</v>
      </c>
      <c r="G27" s="22"/>
      <c r="H27" s="22"/>
      <c r="I27" s="22"/>
      <c r="J27" s="22"/>
      <c r="L27" s="44"/>
      <c r="M27" s="497"/>
      <c r="N27" s="497"/>
      <c r="O27" s="695"/>
      <c r="P27" s="22"/>
      <c r="Q27" s="22"/>
      <c r="T27" s="44"/>
      <c r="U27" s="44"/>
      <c r="V27" s="497"/>
      <c r="W27" s="22"/>
      <c r="X27" s="22"/>
      <c r="Y27" s="22"/>
      <c r="Z27" s="22"/>
      <c r="AB27" s="924"/>
      <c r="AC27" s="497"/>
      <c r="AD27" s="22"/>
      <c r="AE27" s="22"/>
      <c r="AF27" s="22"/>
      <c r="AG27" s="22"/>
      <c r="AH27" s="22"/>
    </row>
    <row r="28" spans="1:34" s="499" customFormat="1" ht="15.75" thickBot="1" x14ac:dyDescent="0.3">
      <c r="A28" s="409"/>
      <c r="B28" s="410">
        <v>0.67626975028659719</v>
      </c>
      <c r="C28" s="410">
        <v>5.5176194985794749E-2</v>
      </c>
      <c r="D28" s="410">
        <v>1.7993321038728007E-2</v>
      </c>
      <c r="E28" s="410">
        <v>9.1711110003489006E-3</v>
      </c>
      <c r="F28" s="411">
        <v>0.24138962268853101</v>
      </c>
      <c r="G28" s="22"/>
      <c r="H28" s="22"/>
      <c r="I28" s="22"/>
      <c r="J28" s="22"/>
      <c r="L28" s="44"/>
      <c r="M28" s="497"/>
      <c r="N28" s="497"/>
      <c r="O28" s="695"/>
      <c r="P28" s="22"/>
      <c r="Q28" s="22"/>
      <c r="T28" s="44"/>
      <c r="U28" s="44"/>
      <c r="V28" s="497"/>
      <c r="W28" s="22"/>
      <c r="X28" s="22"/>
      <c r="Y28" s="22"/>
      <c r="Z28" s="22"/>
      <c r="AB28" s="924"/>
      <c r="AC28" s="497"/>
      <c r="AD28" s="22"/>
      <c r="AE28" s="22"/>
      <c r="AF28" s="22"/>
      <c r="AG28" s="22"/>
      <c r="AH28" s="22"/>
    </row>
    <row r="29" spans="1:34" s="499" customFormat="1" x14ac:dyDescent="0.25">
      <c r="A29" s="47" t="s">
        <v>462</v>
      </c>
      <c r="D29" s="44"/>
      <c r="E29" s="497"/>
      <c r="F29" s="22"/>
      <c r="G29" s="22"/>
      <c r="H29" s="22"/>
      <c r="I29" s="22"/>
      <c r="J29" s="22"/>
      <c r="L29" s="44"/>
      <c r="M29" s="497"/>
      <c r="N29" s="497"/>
      <c r="O29" s="695"/>
      <c r="P29" s="22"/>
      <c r="Q29" s="22"/>
      <c r="T29" s="44"/>
      <c r="U29" s="44"/>
      <c r="V29" s="497"/>
      <c r="W29" s="22"/>
      <c r="X29" s="22"/>
      <c r="Y29" s="22"/>
      <c r="Z29" s="22"/>
      <c r="AB29" s="924"/>
      <c r="AC29" s="497"/>
      <c r="AD29" s="22"/>
      <c r="AE29" s="22"/>
      <c r="AF29" s="22"/>
      <c r="AG29" s="22"/>
      <c r="AH29" s="22"/>
    </row>
    <row r="30" spans="1:34" s="499" customFormat="1" x14ac:dyDescent="0.25">
      <c r="A30" s="47"/>
      <c r="D30" s="44"/>
      <c r="E30" s="497"/>
      <c r="F30" s="22"/>
      <c r="G30" s="22"/>
      <c r="H30" s="22"/>
      <c r="I30" s="22"/>
      <c r="J30" s="22"/>
      <c r="L30" s="44"/>
      <c r="M30" s="497"/>
      <c r="N30" s="497"/>
      <c r="O30" s="695"/>
      <c r="P30" s="22"/>
      <c r="Q30" s="22"/>
      <c r="T30" s="44"/>
      <c r="U30" s="44"/>
      <c r="V30" s="497"/>
      <c r="W30" s="22"/>
      <c r="X30" s="22"/>
      <c r="Y30" s="22"/>
      <c r="Z30" s="22"/>
      <c r="AB30" s="924"/>
      <c r="AC30" s="497"/>
      <c r="AD30" s="22"/>
      <c r="AE30" s="22"/>
      <c r="AF30" s="22"/>
      <c r="AG30" s="22"/>
      <c r="AH30" s="22"/>
    </row>
    <row r="31" spans="1:34" ht="15.75" thickBot="1" x14ac:dyDescent="0.3">
      <c r="A31" s="912" t="s">
        <v>463</v>
      </c>
      <c r="B31" s="912"/>
      <c r="C31" s="912"/>
      <c r="D31" s="912"/>
      <c r="E31" s="912"/>
      <c r="F31" s="912"/>
      <c r="G31" s="912"/>
      <c r="H31" s="912"/>
      <c r="I31" s="912"/>
      <c r="J31" s="912"/>
      <c r="K31" s="912"/>
      <c r="L31" s="912"/>
      <c r="M31" s="71"/>
      <c r="N31" s="492"/>
      <c r="O31" s="696"/>
      <c r="P31" s="71"/>
      <c r="Q31" s="26"/>
      <c r="R31" s="26"/>
      <c r="S31" s="26"/>
      <c r="T31" s="26"/>
      <c r="U31" s="26"/>
      <c r="V31" s="43"/>
      <c r="W31" s="21"/>
      <c r="X31" s="21"/>
      <c r="Y31" s="21"/>
      <c r="Z31" s="21"/>
      <c r="AB31" s="923"/>
      <c r="AC31" s="36"/>
      <c r="AD31" s="21"/>
      <c r="AE31" s="21"/>
      <c r="AF31" s="21"/>
      <c r="AG31" s="21"/>
      <c r="AH31" s="21"/>
    </row>
    <row r="32" spans="1:34" s="499" customFormat="1" x14ac:dyDescent="0.25">
      <c r="A32" s="697"/>
      <c r="B32" s="698" t="s">
        <v>166</v>
      </c>
      <c r="C32" s="698" t="s">
        <v>167</v>
      </c>
      <c r="D32" s="698" t="s">
        <v>168</v>
      </c>
      <c r="E32" s="698" t="s">
        <v>169</v>
      </c>
      <c r="F32" s="698" t="s">
        <v>170</v>
      </c>
      <c r="G32" s="698" t="s">
        <v>171</v>
      </c>
      <c r="H32" s="698" t="s">
        <v>172</v>
      </c>
      <c r="I32" s="698" t="s">
        <v>173</v>
      </c>
      <c r="J32" s="698" t="s">
        <v>174</v>
      </c>
      <c r="K32" s="698" t="s">
        <v>175</v>
      </c>
      <c r="L32" s="699" t="s">
        <v>176</v>
      </c>
      <c r="M32" s="492"/>
      <c r="N32" s="492"/>
      <c r="O32" s="696"/>
      <c r="P32" s="71"/>
      <c r="Q32" s="26"/>
      <c r="R32" s="26"/>
      <c r="S32" s="26"/>
      <c r="T32" s="26"/>
      <c r="U32" s="26"/>
      <c r="V32" s="498"/>
      <c r="W32" s="21"/>
      <c r="X32" s="21"/>
      <c r="Y32" s="21"/>
      <c r="Z32" s="21"/>
      <c r="AB32" s="496"/>
      <c r="AC32" s="497"/>
      <c r="AD32" s="21"/>
      <c r="AE32" s="21"/>
      <c r="AF32" s="21"/>
      <c r="AG32" s="21"/>
      <c r="AH32" s="21"/>
    </row>
    <row r="33" spans="1:21" s="23" customFormat="1" x14ac:dyDescent="0.25">
      <c r="A33" s="700" t="s">
        <v>3</v>
      </c>
      <c r="B33" s="710">
        <v>14</v>
      </c>
      <c r="C33" s="710">
        <v>176</v>
      </c>
      <c r="D33" s="710">
        <v>567</v>
      </c>
      <c r="E33" s="710">
        <v>1225</v>
      </c>
      <c r="F33" s="710">
        <v>2276</v>
      </c>
      <c r="G33" s="710">
        <v>3406</v>
      </c>
      <c r="H33" s="710">
        <v>4250</v>
      </c>
      <c r="I33" s="710">
        <v>3893</v>
      </c>
      <c r="J33" s="710">
        <v>1747</v>
      </c>
      <c r="K33" s="710">
        <v>287</v>
      </c>
      <c r="L33" s="711">
        <v>6</v>
      </c>
      <c r="M33" s="712"/>
      <c r="N33" s="27"/>
      <c r="O33" s="508"/>
      <c r="P33" s="21"/>
    </row>
    <row r="34" spans="1:21" x14ac:dyDescent="0.25">
      <c r="A34" s="700"/>
      <c r="B34" s="706">
        <v>7.84445565080966E-4</v>
      </c>
      <c r="C34" s="706">
        <v>9.8616013895892873E-3</v>
      </c>
      <c r="D34" s="706">
        <v>3.1770045385779121E-2</v>
      </c>
      <c r="E34" s="706">
        <v>6.8638986944584521E-2</v>
      </c>
      <c r="F34" s="706">
        <v>0.12752843615173418</v>
      </c>
      <c r="G34" s="706">
        <v>0.19084439961898358</v>
      </c>
      <c r="H34" s="706">
        <v>0.2381352608281504</v>
      </c>
      <c r="I34" s="706">
        <v>0.21813189891858575</v>
      </c>
      <c r="J34" s="706">
        <v>9.7887600156889118E-2</v>
      </c>
      <c r="K34" s="706">
        <v>1.6081134084159801E-2</v>
      </c>
      <c r="L34" s="707">
        <v>3.3619095646327115E-4</v>
      </c>
      <c r="M34" s="21"/>
      <c r="N34" s="22"/>
      <c r="O34" s="695"/>
      <c r="P34" s="22"/>
      <c r="T34" s="499"/>
      <c r="U34" s="2"/>
    </row>
    <row r="35" spans="1:21" s="23" customFormat="1" x14ac:dyDescent="0.25">
      <c r="A35" s="701" t="s">
        <v>10</v>
      </c>
      <c r="B35" s="702">
        <v>1</v>
      </c>
      <c r="C35" s="713">
        <v>15</v>
      </c>
      <c r="D35" s="713">
        <v>49</v>
      </c>
      <c r="E35" s="713">
        <v>116</v>
      </c>
      <c r="F35" s="713">
        <v>164</v>
      </c>
      <c r="G35" s="713">
        <v>298</v>
      </c>
      <c r="H35" s="713">
        <v>429</v>
      </c>
      <c r="I35" s="713">
        <v>558</v>
      </c>
      <c r="J35" s="713">
        <v>282</v>
      </c>
      <c r="K35" s="713">
        <v>41</v>
      </c>
      <c r="L35" s="703">
        <v>0</v>
      </c>
      <c r="M35" s="21"/>
      <c r="N35" s="21"/>
      <c r="O35" s="508"/>
      <c r="P35" s="21"/>
    </row>
    <row r="36" spans="1:21" x14ac:dyDescent="0.25">
      <c r="A36" s="701"/>
      <c r="B36" s="706">
        <v>5.1203277009728623E-4</v>
      </c>
      <c r="C36" s="706">
        <v>7.6804915514592934E-3</v>
      </c>
      <c r="D36" s="706">
        <v>2.5089605734767026E-2</v>
      </c>
      <c r="E36" s="706">
        <v>5.9395801331285206E-2</v>
      </c>
      <c r="F36" s="706">
        <v>8.3973374295954945E-2</v>
      </c>
      <c r="G36" s="706">
        <v>0.1525857654889913</v>
      </c>
      <c r="H36" s="706">
        <v>0.2196620583717358</v>
      </c>
      <c r="I36" s="706">
        <v>0.2857142857142857</v>
      </c>
      <c r="J36" s="706">
        <v>0.14439324116743471</v>
      </c>
      <c r="K36" s="706">
        <v>2.0993343573988736E-2</v>
      </c>
      <c r="L36" s="707">
        <v>0</v>
      </c>
      <c r="M36" s="21"/>
      <c r="N36" s="22"/>
      <c r="O36" s="695"/>
      <c r="P36" s="22"/>
      <c r="T36" s="499"/>
      <c r="U36" s="2"/>
    </row>
    <row r="37" spans="1:21" s="23" customFormat="1" x14ac:dyDescent="0.25">
      <c r="A37" s="704" t="s">
        <v>11</v>
      </c>
      <c r="B37" s="714">
        <v>15</v>
      </c>
      <c r="C37" s="714">
        <v>191</v>
      </c>
      <c r="D37" s="714">
        <v>616</v>
      </c>
      <c r="E37" s="714">
        <v>1341</v>
      </c>
      <c r="F37" s="714">
        <v>2440</v>
      </c>
      <c r="G37" s="714">
        <v>3704</v>
      </c>
      <c r="H37" s="714">
        <v>4679</v>
      </c>
      <c r="I37" s="714">
        <v>4451</v>
      </c>
      <c r="J37" s="714">
        <v>2029</v>
      </c>
      <c r="K37" s="714">
        <v>328</v>
      </c>
      <c r="L37" s="715">
        <v>6</v>
      </c>
      <c r="M37" s="712"/>
      <c r="N37" s="21"/>
      <c r="O37" s="508"/>
      <c r="P37" s="21"/>
    </row>
    <row r="38" spans="1:21" ht="15.75" thickBot="1" x14ac:dyDescent="0.3">
      <c r="A38" s="705"/>
      <c r="B38" s="708">
        <v>7.5757575757575758E-4</v>
      </c>
      <c r="C38" s="708">
        <v>9.6464646464646461E-3</v>
      </c>
      <c r="D38" s="708">
        <v>3.111111111111111E-2</v>
      </c>
      <c r="E38" s="708">
        <v>6.7727272727272733E-2</v>
      </c>
      <c r="F38" s="708">
        <v>0.12323232323232323</v>
      </c>
      <c r="G38" s="708">
        <v>0.18707070707070708</v>
      </c>
      <c r="H38" s="708">
        <v>0.23631313131313131</v>
      </c>
      <c r="I38" s="708">
        <v>0.2247979797979798</v>
      </c>
      <c r="J38" s="708">
        <v>0.10247474747474747</v>
      </c>
      <c r="K38" s="708">
        <v>1.6565656565656565E-2</v>
      </c>
      <c r="L38" s="709">
        <v>3.0303030303030303E-4</v>
      </c>
      <c r="M38" s="21"/>
      <c r="N38" s="2"/>
      <c r="T38" s="499"/>
      <c r="U38" s="2"/>
    </row>
    <row r="39" spans="1:21" x14ac:dyDescent="0.25">
      <c r="A39" s="47" t="s">
        <v>462</v>
      </c>
      <c r="H39" s="60"/>
      <c r="I39" s="60"/>
      <c r="J39" s="60"/>
      <c r="K39" s="60"/>
      <c r="L39" s="60"/>
      <c r="M39" s="60"/>
      <c r="N39" s="60"/>
    </row>
  </sheetData>
  <mergeCells count="14">
    <mergeCell ref="A1:T1"/>
    <mergeCell ref="A2:X2"/>
    <mergeCell ref="A3:F3"/>
    <mergeCell ref="H3:M3"/>
    <mergeCell ref="A12:F12"/>
    <mergeCell ref="H12:M12"/>
    <mergeCell ref="O12:T12"/>
    <mergeCell ref="O3:T3"/>
    <mergeCell ref="AD16:AH16"/>
    <mergeCell ref="AB18:AB19"/>
    <mergeCell ref="AB20:AB31"/>
    <mergeCell ref="W16:Z16"/>
    <mergeCell ref="A21:F21"/>
    <mergeCell ref="A31:L31"/>
  </mergeCells>
  <pageMargins left="0.7" right="0.7" top="0.75" bottom="0.75" header="0.3" footer="0.3"/>
  <ignoredErrors>
    <ignoredError sqref="B4:F4 I4:M4 P4:T4 B13:F13 I13:M13 P13:T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O42"/>
  <sheetViews>
    <sheetView tabSelected="1" workbookViewId="0">
      <selection activeCell="J22" sqref="J22"/>
    </sheetView>
  </sheetViews>
  <sheetFormatPr defaultRowHeight="15.75" customHeight="1" x14ac:dyDescent="0.25"/>
  <cols>
    <col min="1" max="1" width="37.140625" style="739" bestFit="1" customWidth="1"/>
    <col min="2" max="2" width="13.42578125" bestFit="1" customWidth="1"/>
    <col min="7" max="7" width="9.140625" style="84"/>
    <col min="11" max="11" width="23.7109375" bestFit="1" customWidth="1"/>
    <col min="12" max="12" width="34.28515625" bestFit="1" customWidth="1"/>
  </cols>
  <sheetData>
    <row r="1" spans="1:15" ht="15.75" customHeight="1" x14ac:dyDescent="0.35">
      <c r="A1" s="834" t="s">
        <v>565</v>
      </c>
      <c r="B1" s="834"/>
      <c r="C1" s="834"/>
      <c r="D1" s="834"/>
      <c r="E1" s="834"/>
      <c r="F1" s="834"/>
      <c r="G1" s="834"/>
    </row>
    <row r="2" spans="1:15" s="84" customFormat="1" ht="15.75" customHeight="1" x14ac:dyDescent="0.35">
      <c r="A2" s="733"/>
      <c r="B2" s="491"/>
      <c r="C2" s="491"/>
      <c r="D2" s="491"/>
      <c r="E2" s="491"/>
      <c r="F2" s="491"/>
      <c r="G2" s="491"/>
    </row>
    <row r="3" spans="1:15" s="84" customFormat="1" ht="15.75" customHeight="1" thickBot="1" x14ac:dyDescent="0.3">
      <c r="A3" s="931" t="s">
        <v>563</v>
      </c>
      <c r="B3" s="931"/>
      <c r="C3" s="931"/>
      <c r="D3" s="931"/>
      <c r="E3" s="931"/>
      <c r="F3" s="931"/>
      <c r="G3" s="931"/>
    </row>
    <row r="4" spans="1:15" ht="15.75" customHeight="1" x14ac:dyDescent="0.25">
      <c r="A4" s="734"/>
      <c r="B4" s="728" t="s">
        <v>48</v>
      </c>
      <c r="C4" s="729">
        <v>2011</v>
      </c>
      <c r="D4" s="729">
        <v>2012</v>
      </c>
      <c r="E4" s="729">
        <v>2013</v>
      </c>
      <c r="F4" s="729">
        <v>2014</v>
      </c>
      <c r="G4" s="730">
        <v>2015</v>
      </c>
    </row>
    <row r="5" spans="1:15" ht="15.75" customHeight="1" x14ac:dyDescent="0.25">
      <c r="A5" s="735" t="s">
        <v>85</v>
      </c>
      <c r="B5" s="721" t="s">
        <v>50</v>
      </c>
      <c r="C5" s="722">
        <v>0</v>
      </c>
      <c r="D5" s="722">
        <v>0</v>
      </c>
      <c r="E5" s="722">
        <v>0</v>
      </c>
      <c r="F5" s="722">
        <v>0</v>
      </c>
      <c r="G5" s="724">
        <v>0</v>
      </c>
      <c r="K5" s="77"/>
      <c r="L5" s="18"/>
      <c r="M5" s="78"/>
      <c r="N5" s="16"/>
    </row>
    <row r="6" spans="1:15" ht="15.75" customHeight="1" x14ac:dyDescent="0.25">
      <c r="A6" s="736" t="s">
        <v>51</v>
      </c>
      <c r="B6" s="716" t="s">
        <v>52</v>
      </c>
      <c r="C6" s="717">
        <v>0</v>
      </c>
      <c r="D6" s="717">
        <v>0</v>
      </c>
      <c r="E6" s="717">
        <v>0</v>
      </c>
      <c r="F6" s="717">
        <v>0</v>
      </c>
      <c r="G6" s="731">
        <v>0</v>
      </c>
      <c r="K6" s="77"/>
      <c r="L6" s="18"/>
      <c r="M6" s="78"/>
      <c r="N6" s="16"/>
    </row>
    <row r="7" spans="1:15" ht="15.75" customHeight="1" x14ac:dyDescent="0.25">
      <c r="A7" s="735" t="s">
        <v>53</v>
      </c>
      <c r="B7" s="721" t="s">
        <v>50</v>
      </c>
      <c r="C7" s="722">
        <v>0</v>
      </c>
      <c r="D7" s="722">
        <v>0</v>
      </c>
      <c r="E7" s="722">
        <v>0</v>
      </c>
      <c r="F7" s="722">
        <v>0</v>
      </c>
      <c r="G7" s="724">
        <v>0</v>
      </c>
      <c r="K7" s="77"/>
      <c r="L7" s="18"/>
      <c r="M7" s="78"/>
      <c r="N7" s="16"/>
      <c r="O7" s="16"/>
    </row>
    <row r="8" spans="1:15" ht="15.75" customHeight="1" x14ac:dyDescent="0.25">
      <c r="A8" s="736" t="s">
        <v>54</v>
      </c>
      <c r="B8" s="716" t="s">
        <v>99</v>
      </c>
      <c r="C8" s="717">
        <v>0</v>
      </c>
      <c r="D8" s="717">
        <v>0</v>
      </c>
      <c r="E8" s="717">
        <v>0</v>
      </c>
      <c r="F8" s="717">
        <v>0</v>
      </c>
      <c r="G8" s="731">
        <v>0</v>
      </c>
      <c r="K8" s="77"/>
      <c r="L8" s="18"/>
      <c r="M8" s="78"/>
      <c r="N8" s="16"/>
      <c r="O8" s="16"/>
    </row>
    <row r="9" spans="1:15" ht="15.75" customHeight="1" x14ac:dyDescent="0.25">
      <c r="A9" s="735" t="s">
        <v>55</v>
      </c>
      <c r="B9" s="721" t="s">
        <v>60</v>
      </c>
      <c r="C9" s="722">
        <v>0</v>
      </c>
      <c r="D9" s="722">
        <v>0</v>
      </c>
      <c r="E9" s="722">
        <v>0</v>
      </c>
      <c r="F9" s="722">
        <v>0</v>
      </c>
      <c r="G9" s="724">
        <v>0</v>
      </c>
      <c r="K9" s="77"/>
      <c r="L9" s="18"/>
      <c r="M9" s="78"/>
      <c r="N9" s="16"/>
      <c r="O9" s="16"/>
    </row>
    <row r="10" spans="1:15" ht="15.75" customHeight="1" x14ac:dyDescent="0.25">
      <c r="A10" s="736" t="s">
        <v>59</v>
      </c>
      <c r="B10" s="716" t="s">
        <v>58</v>
      </c>
      <c r="C10" s="718">
        <v>0</v>
      </c>
      <c r="D10" s="718">
        <v>0</v>
      </c>
      <c r="E10" s="718">
        <v>1</v>
      </c>
      <c r="F10" s="718">
        <v>0</v>
      </c>
      <c r="G10" s="723">
        <v>2</v>
      </c>
      <c r="K10" s="77"/>
      <c r="L10" s="18"/>
      <c r="M10" s="78"/>
      <c r="N10" s="17"/>
      <c r="O10" s="16"/>
    </row>
    <row r="11" spans="1:15" ht="15.75" customHeight="1" x14ac:dyDescent="0.25">
      <c r="A11" s="735" t="s">
        <v>25</v>
      </c>
      <c r="B11" s="721" t="s">
        <v>60</v>
      </c>
      <c r="C11" s="722">
        <v>0</v>
      </c>
      <c r="D11" s="722">
        <v>0</v>
      </c>
      <c r="E11" s="722">
        <v>0</v>
      </c>
      <c r="F11" s="722">
        <v>0</v>
      </c>
      <c r="G11" s="724">
        <v>0</v>
      </c>
      <c r="K11" s="77"/>
      <c r="L11" s="19"/>
      <c r="M11" s="78"/>
      <c r="N11" s="16"/>
      <c r="O11" s="16"/>
    </row>
    <row r="12" spans="1:15" ht="15.75" customHeight="1" x14ac:dyDescent="0.25">
      <c r="A12" s="736" t="s">
        <v>87</v>
      </c>
      <c r="B12" s="716" t="s">
        <v>50</v>
      </c>
      <c r="C12" s="717">
        <v>0</v>
      </c>
      <c r="D12" s="717">
        <v>0</v>
      </c>
      <c r="E12" s="717">
        <v>0</v>
      </c>
      <c r="F12" s="717">
        <v>0</v>
      </c>
      <c r="G12" s="731">
        <v>0</v>
      </c>
      <c r="K12" s="77"/>
      <c r="L12" s="18"/>
      <c r="M12" s="78"/>
      <c r="N12" s="16"/>
      <c r="O12" s="17"/>
    </row>
    <row r="13" spans="1:15" ht="15.75" customHeight="1" x14ac:dyDescent="0.25">
      <c r="A13" s="735" t="s">
        <v>63</v>
      </c>
      <c r="B13" s="721" t="s">
        <v>58</v>
      </c>
      <c r="C13" s="722">
        <v>0</v>
      </c>
      <c r="D13" s="722" t="s">
        <v>567</v>
      </c>
      <c r="E13" s="722">
        <v>0</v>
      </c>
      <c r="F13" s="722">
        <v>0</v>
      </c>
      <c r="G13" s="724">
        <v>0</v>
      </c>
      <c r="K13" s="77"/>
      <c r="L13" s="18"/>
      <c r="M13" s="78"/>
      <c r="N13" s="16"/>
      <c r="O13" s="16"/>
    </row>
    <row r="14" spans="1:15" ht="15.75" customHeight="1" x14ac:dyDescent="0.25">
      <c r="A14" s="736" t="s">
        <v>100</v>
      </c>
      <c r="B14" s="716" t="s">
        <v>60</v>
      </c>
      <c r="C14" s="717">
        <v>0</v>
      </c>
      <c r="D14" s="717">
        <v>0</v>
      </c>
      <c r="E14" s="717">
        <v>0</v>
      </c>
      <c r="F14" s="717">
        <v>0</v>
      </c>
      <c r="G14" s="731">
        <v>0</v>
      </c>
      <c r="K14" s="77"/>
      <c r="L14" s="18"/>
      <c r="M14" s="78"/>
      <c r="N14" s="16"/>
      <c r="O14" s="20"/>
    </row>
    <row r="15" spans="1:15" ht="15.75" customHeight="1" x14ac:dyDescent="0.25">
      <c r="A15" s="735" t="s">
        <v>90</v>
      </c>
      <c r="B15" s="721" t="s">
        <v>60</v>
      </c>
      <c r="C15" s="722">
        <v>0</v>
      </c>
      <c r="D15" s="722">
        <v>0</v>
      </c>
      <c r="E15" s="722">
        <v>0</v>
      </c>
      <c r="F15" s="722">
        <v>0</v>
      </c>
      <c r="G15" s="724">
        <v>0</v>
      </c>
      <c r="K15" s="77"/>
      <c r="L15" s="18"/>
      <c r="M15" s="78"/>
      <c r="N15" s="16"/>
      <c r="O15" s="16"/>
    </row>
    <row r="16" spans="1:15" s="80" customFormat="1" ht="15.75" customHeight="1" x14ac:dyDescent="0.25">
      <c r="A16" s="736" t="s">
        <v>66</v>
      </c>
      <c r="B16" s="716" t="s">
        <v>50</v>
      </c>
      <c r="C16" s="717">
        <v>0</v>
      </c>
      <c r="D16" s="717">
        <v>0</v>
      </c>
      <c r="E16" s="717">
        <v>0</v>
      </c>
      <c r="F16" s="719" t="s">
        <v>99</v>
      </c>
      <c r="G16" s="732" t="s">
        <v>99</v>
      </c>
      <c r="K16" s="77"/>
      <c r="L16" s="18"/>
      <c r="M16" s="78"/>
      <c r="N16" s="16"/>
      <c r="O16" s="16"/>
    </row>
    <row r="17" spans="1:15" ht="15.75" customHeight="1" x14ac:dyDescent="0.25">
      <c r="A17" s="735" t="s">
        <v>67</v>
      </c>
      <c r="B17" s="721" t="s">
        <v>52</v>
      </c>
      <c r="C17" s="722">
        <v>0</v>
      </c>
      <c r="D17" s="722">
        <v>0</v>
      </c>
      <c r="E17" s="722">
        <v>0</v>
      </c>
      <c r="F17" s="722">
        <v>0</v>
      </c>
      <c r="G17" s="724">
        <v>0</v>
      </c>
      <c r="K17" s="77"/>
      <c r="L17" s="18"/>
      <c r="M17" s="78"/>
      <c r="N17" s="16"/>
      <c r="O17" s="16"/>
    </row>
    <row r="18" spans="1:15" ht="15.75" customHeight="1" x14ac:dyDescent="0.25">
      <c r="A18" s="736" t="s">
        <v>68</v>
      </c>
      <c r="B18" s="716" t="s">
        <v>50</v>
      </c>
      <c r="C18" s="717">
        <v>0</v>
      </c>
      <c r="D18" s="717">
        <v>0</v>
      </c>
      <c r="E18" s="717">
        <v>0</v>
      </c>
      <c r="F18" s="717">
        <v>0</v>
      </c>
      <c r="G18" s="731">
        <v>0</v>
      </c>
      <c r="K18" s="77"/>
      <c r="L18" s="18"/>
      <c r="M18" s="78"/>
      <c r="N18" s="16"/>
      <c r="O18" s="16"/>
    </row>
    <row r="19" spans="1:15" ht="15.75" customHeight="1" x14ac:dyDescent="0.25">
      <c r="A19" s="735" t="s">
        <v>69</v>
      </c>
      <c r="B19" s="721" t="s">
        <v>50</v>
      </c>
      <c r="C19" s="722">
        <v>0</v>
      </c>
      <c r="D19" s="722">
        <v>0</v>
      </c>
      <c r="E19" s="722">
        <v>0</v>
      </c>
      <c r="F19" s="722">
        <v>0</v>
      </c>
      <c r="G19" s="724">
        <v>0</v>
      </c>
      <c r="K19" s="77"/>
      <c r="L19" s="18"/>
      <c r="M19" s="78"/>
      <c r="N19" s="16"/>
      <c r="O19" s="16"/>
    </row>
    <row r="20" spans="1:15" ht="15.75" customHeight="1" x14ac:dyDescent="0.25">
      <c r="A20" s="736" t="s">
        <v>70</v>
      </c>
      <c r="B20" s="716" t="s">
        <v>56</v>
      </c>
      <c r="C20" s="717">
        <v>0</v>
      </c>
      <c r="D20" s="717">
        <v>0</v>
      </c>
      <c r="E20" s="717">
        <v>0</v>
      </c>
      <c r="F20" s="717">
        <v>0</v>
      </c>
      <c r="G20" s="731">
        <v>0</v>
      </c>
      <c r="K20" s="77"/>
      <c r="L20" s="18"/>
      <c r="M20" s="78"/>
      <c r="N20" s="16"/>
      <c r="O20" s="16"/>
    </row>
    <row r="21" spans="1:15" ht="15.75" customHeight="1" x14ac:dyDescent="0.25">
      <c r="A21" s="735" t="s">
        <v>72</v>
      </c>
      <c r="B21" s="721" t="s">
        <v>58</v>
      </c>
      <c r="C21" s="722">
        <v>0</v>
      </c>
      <c r="D21" s="722">
        <v>0</v>
      </c>
      <c r="E21" s="722">
        <v>0</v>
      </c>
      <c r="F21" s="722">
        <v>0</v>
      </c>
      <c r="G21" s="724">
        <v>0</v>
      </c>
      <c r="K21" s="77"/>
      <c r="L21" s="18"/>
      <c r="M21" s="78"/>
      <c r="N21" s="16"/>
      <c r="O21" s="16"/>
    </row>
    <row r="22" spans="1:15" ht="15.75" customHeight="1" x14ac:dyDescent="0.25">
      <c r="A22" s="736" t="s">
        <v>101</v>
      </c>
      <c r="B22" s="716" t="s">
        <v>60</v>
      </c>
      <c r="C22" s="720">
        <v>0</v>
      </c>
      <c r="D22" s="717">
        <v>0</v>
      </c>
      <c r="E22" s="717">
        <v>0</v>
      </c>
      <c r="F22" s="717">
        <v>0</v>
      </c>
      <c r="G22" s="731">
        <v>0</v>
      </c>
      <c r="K22" s="77"/>
      <c r="L22" s="18"/>
      <c r="M22" s="78"/>
      <c r="N22" s="16"/>
      <c r="O22" s="16"/>
    </row>
    <row r="23" spans="1:15" ht="15.75" customHeight="1" x14ac:dyDescent="0.25">
      <c r="A23" s="735" t="s">
        <v>74</v>
      </c>
      <c r="B23" s="721" t="s">
        <v>58</v>
      </c>
      <c r="C23" s="722">
        <v>0</v>
      </c>
      <c r="D23" s="722">
        <v>0</v>
      </c>
      <c r="E23" s="722">
        <v>0</v>
      </c>
      <c r="F23" s="722">
        <v>1</v>
      </c>
      <c r="G23" s="724">
        <v>0</v>
      </c>
      <c r="K23" s="77"/>
      <c r="L23" s="18"/>
      <c r="M23" s="78"/>
      <c r="N23" s="16"/>
      <c r="O23" s="16"/>
    </row>
    <row r="24" spans="1:15" ht="15.75" customHeight="1" x14ac:dyDescent="0.25">
      <c r="A24" s="736" t="s">
        <v>102</v>
      </c>
      <c r="B24" s="716" t="s">
        <v>50</v>
      </c>
      <c r="C24" s="717">
        <v>0</v>
      </c>
      <c r="D24" s="717">
        <v>0</v>
      </c>
      <c r="E24" s="717">
        <v>0</v>
      </c>
      <c r="F24" s="717">
        <v>0</v>
      </c>
      <c r="G24" s="731">
        <v>0</v>
      </c>
      <c r="K24" s="77"/>
      <c r="L24" s="18"/>
      <c r="M24" s="78"/>
      <c r="N24" s="16"/>
      <c r="O24" s="16"/>
    </row>
    <row r="25" spans="1:15" ht="15.75" customHeight="1" x14ac:dyDescent="0.25">
      <c r="A25" s="735" t="s">
        <v>76</v>
      </c>
      <c r="B25" s="721" t="s">
        <v>60</v>
      </c>
      <c r="C25" s="722">
        <v>1</v>
      </c>
      <c r="D25" s="722">
        <v>0</v>
      </c>
      <c r="E25" s="722">
        <v>0</v>
      </c>
      <c r="F25" s="722">
        <v>0</v>
      </c>
      <c r="G25" s="724">
        <v>0</v>
      </c>
      <c r="K25" s="79"/>
      <c r="L25" s="19"/>
      <c r="M25" s="78"/>
      <c r="N25" s="17"/>
      <c r="O25" s="16"/>
    </row>
    <row r="26" spans="1:15" ht="15.75" customHeight="1" x14ac:dyDescent="0.25">
      <c r="A26" s="736" t="s">
        <v>77</v>
      </c>
      <c r="B26" s="716" t="s">
        <v>52</v>
      </c>
      <c r="C26" s="717">
        <v>0</v>
      </c>
      <c r="D26" s="717">
        <v>0</v>
      </c>
      <c r="E26" s="717">
        <v>0</v>
      </c>
      <c r="F26" s="717">
        <v>0</v>
      </c>
      <c r="G26" s="731">
        <v>0</v>
      </c>
      <c r="K26" s="79"/>
      <c r="L26" s="19"/>
      <c r="M26" s="78"/>
      <c r="N26" s="17"/>
      <c r="O26" s="16"/>
    </row>
    <row r="27" spans="1:15" ht="15.75" customHeight="1" x14ac:dyDescent="0.25">
      <c r="A27" s="744" t="s">
        <v>103</v>
      </c>
      <c r="B27" s="745"/>
      <c r="C27" s="746">
        <v>1</v>
      </c>
      <c r="D27" s="746">
        <v>1</v>
      </c>
      <c r="E27" s="746">
        <v>1</v>
      </c>
      <c r="F27" s="746">
        <v>1</v>
      </c>
      <c r="G27" s="747">
        <f>SUM(G5:G26)</f>
        <v>2</v>
      </c>
      <c r="K27" s="79"/>
      <c r="L27" s="19"/>
      <c r="M27" s="78"/>
      <c r="N27" s="17"/>
    </row>
    <row r="28" spans="1:15" ht="15.75" customHeight="1" x14ac:dyDescent="0.25">
      <c r="A28" s="928" t="s">
        <v>564</v>
      </c>
      <c r="B28" s="929"/>
      <c r="C28" s="929"/>
      <c r="D28" s="929"/>
      <c r="E28" s="929"/>
      <c r="F28" s="929"/>
      <c r="G28" s="930"/>
      <c r="K28" s="79"/>
      <c r="L28" s="19"/>
      <c r="M28" s="78"/>
      <c r="N28" s="17"/>
    </row>
    <row r="29" spans="1:15" ht="15.75" customHeight="1" x14ac:dyDescent="0.25">
      <c r="A29" s="735" t="s">
        <v>105</v>
      </c>
      <c r="B29" s="721" t="s">
        <v>99</v>
      </c>
      <c r="C29" s="722">
        <v>0</v>
      </c>
      <c r="D29" s="722">
        <v>0</v>
      </c>
      <c r="E29" s="722">
        <v>0</v>
      </c>
      <c r="F29" s="722">
        <v>0</v>
      </c>
      <c r="G29" s="724">
        <v>0</v>
      </c>
      <c r="K29" s="79"/>
      <c r="L29" s="19"/>
      <c r="M29" s="78"/>
      <c r="N29" s="17"/>
    </row>
    <row r="30" spans="1:15" ht="15.75" customHeight="1" x14ac:dyDescent="0.25">
      <c r="A30" s="737" t="s">
        <v>106</v>
      </c>
      <c r="B30" s="716" t="s">
        <v>99</v>
      </c>
      <c r="C30" s="718">
        <v>0</v>
      </c>
      <c r="D30" s="718">
        <v>0</v>
      </c>
      <c r="E30" s="718">
        <v>0</v>
      </c>
      <c r="F30" s="718">
        <v>0</v>
      </c>
      <c r="G30" s="723">
        <v>0</v>
      </c>
      <c r="K30" s="79"/>
      <c r="L30" s="19"/>
      <c r="M30" s="78"/>
      <c r="N30" s="17"/>
    </row>
    <row r="31" spans="1:15" ht="15.75" customHeight="1" x14ac:dyDescent="0.25">
      <c r="A31" s="735" t="s">
        <v>107</v>
      </c>
      <c r="B31" s="721" t="s">
        <v>99</v>
      </c>
      <c r="C31" s="722">
        <v>0</v>
      </c>
      <c r="D31" s="722">
        <v>0</v>
      </c>
      <c r="E31" s="722">
        <v>0</v>
      </c>
      <c r="F31" s="722">
        <v>0</v>
      </c>
      <c r="G31" s="724">
        <v>0</v>
      </c>
      <c r="K31" s="79"/>
      <c r="L31" s="19"/>
      <c r="M31" s="78"/>
      <c r="N31" s="17"/>
    </row>
    <row r="32" spans="1:15" ht="15.75" customHeight="1" x14ac:dyDescent="0.25">
      <c r="A32" s="737" t="s">
        <v>108</v>
      </c>
      <c r="B32" s="716" t="s">
        <v>99</v>
      </c>
      <c r="C32" s="718">
        <v>0</v>
      </c>
      <c r="D32" s="718">
        <v>0</v>
      </c>
      <c r="E32" s="718">
        <v>0</v>
      </c>
      <c r="F32" s="718">
        <v>0</v>
      </c>
      <c r="G32" s="723">
        <v>0</v>
      </c>
      <c r="K32" s="79"/>
      <c r="L32" s="19"/>
      <c r="M32" s="78"/>
      <c r="N32" s="17"/>
    </row>
    <row r="33" spans="1:7" ht="15.75" customHeight="1" x14ac:dyDescent="0.25">
      <c r="A33" s="744" t="s">
        <v>103</v>
      </c>
      <c r="B33" s="748"/>
      <c r="C33" s="749">
        <v>0</v>
      </c>
      <c r="D33" s="749">
        <v>0</v>
      </c>
      <c r="E33" s="749">
        <v>0</v>
      </c>
      <c r="F33" s="749">
        <v>0</v>
      </c>
      <c r="G33" s="750">
        <f>SUM(G29:G32)</f>
        <v>0</v>
      </c>
    </row>
    <row r="34" spans="1:7" ht="15.75" customHeight="1" x14ac:dyDescent="0.25">
      <c r="A34" s="928" t="s">
        <v>443</v>
      </c>
      <c r="B34" s="929"/>
      <c r="C34" s="929"/>
      <c r="D34" s="929"/>
      <c r="E34" s="929"/>
      <c r="F34" s="929"/>
      <c r="G34" s="930"/>
    </row>
    <row r="35" spans="1:7" ht="15.75" customHeight="1" x14ac:dyDescent="0.25">
      <c r="A35" s="735" t="s">
        <v>110</v>
      </c>
      <c r="B35" s="721" t="s">
        <v>99</v>
      </c>
      <c r="C35" s="722">
        <v>0</v>
      </c>
      <c r="D35" s="722">
        <v>0</v>
      </c>
      <c r="E35" s="722">
        <v>0</v>
      </c>
      <c r="F35" s="722">
        <v>0</v>
      </c>
      <c r="G35" s="724">
        <v>0</v>
      </c>
    </row>
    <row r="36" spans="1:7" ht="15.75" customHeight="1" x14ac:dyDescent="0.25">
      <c r="A36" s="737" t="s">
        <v>111</v>
      </c>
      <c r="B36" s="716" t="s">
        <v>99</v>
      </c>
      <c r="C36" s="718">
        <f>332+89</f>
        <v>421</v>
      </c>
      <c r="D36" s="718">
        <f>312+81</f>
        <v>393</v>
      </c>
      <c r="E36" s="718">
        <f>308+106</f>
        <v>414</v>
      </c>
      <c r="F36" s="718">
        <f>310+129</f>
        <v>439</v>
      </c>
      <c r="G36" s="723">
        <f>390+154</f>
        <v>544</v>
      </c>
    </row>
    <row r="37" spans="1:7" ht="15.75" customHeight="1" x14ac:dyDescent="0.25">
      <c r="A37" s="735" t="s">
        <v>112</v>
      </c>
      <c r="B37" s="721" t="s">
        <v>99</v>
      </c>
      <c r="C37" s="722">
        <v>32</v>
      </c>
      <c r="D37" s="722">
        <v>28</v>
      </c>
      <c r="E37" s="722">
        <v>25</v>
      </c>
      <c r="F37" s="722">
        <v>14</v>
      </c>
      <c r="G37" s="724">
        <v>13</v>
      </c>
    </row>
    <row r="38" spans="1:7" ht="15.75" customHeight="1" x14ac:dyDescent="0.25">
      <c r="A38" s="737" t="s">
        <v>113</v>
      </c>
      <c r="B38" s="716" t="s">
        <v>99</v>
      </c>
      <c r="C38" s="718">
        <v>0</v>
      </c>
      <c r="D38" s="718">
        <v>0</v>
      </c>
      <c r="E38" s="718">
        <v>0</v>
      </c>
      <c r="F38" s="718">
        <v>0</v>
      </c>
      <c r="G38" s="723">
        <v>0</v>
      </c>
    </row>
    <row r="39" spans="1:7" ht="15.75" customHeight="1" thickBot="1" x14ac:dyDescent="0.3">
      <c r="A39" s="738" t="s">
        <v>103</v>
      </c>
      <c r="B39" s="725"/>
      <c r="C39" s="726">
        <f t="shared" ref="C39:F39" si="0">SUM(C35:C38)</f>
        <v>453</v>
      </c>
      <c r="D39" s="726">
        <f t="shared" si="0"/>
        <v>421</v>
      </c>
      <c r="E39" s="726">
        <f t="shared" si="0"/>
        <v>439</v>
      </c>
      <c r="F39" s="726">
        <f t="shared" si="0"/>
        <v>453</v>
      </c>
      <c r="G39" s="727">
        <f>SUM(G35:G38)</f>
        <v>557</v>
      </c>
    </row>
    <row r="40" spans="1:7" ht="15.75" customHeight="1" thickTop="1" thickBot="1" x14ac:dyDescent="0.3">
      <c r="A40" s="740" t="s">
        <v>11</v>
      </c>
      <c r="B40" s="741"/>
      <c r="C40" s="742">
        <f>SUM(C27,C33,C39)</f>
        <v>454</v>
      </c>
      <c r="D40" s="742">
        <f>SUM(D27,D33,D39)</f>
        <v>422</v>
      </c>
      <c r="E40" s="742">
        <f>SUM(E27,E33,E39)</f>
        <v>440</v>
      </c>
      <c r="F40" s="742">
        <f>SUM(F27,F33,F39)</f>
        <v>454</v>
      </c>
      <c r="G40" s="743">
        <f>SUM(G27,G33,G39)</f>
        <v>559</v>
      </c>
    </row>
    <row r="41" spans="1:7" ht="15.75" customHeight="1" x14ac:dyDescent="0.25">
      <c r="A41" s="926" t="s">
        <v>566</v>
      </c>
      <c r="B41" s="927"/>
      <c r="C41" s="927"/>
      <c r="D41" s="927"/>
      <c r="E41" s="927"/>
    </row>
    <row r="42" spans="1:7" ht="15.75" customHeight="1" x14ac:dyDescent="0.25">
      <c r="A42" s="927"/>
      <c r="B42" s="927"/>
      <c r="C42" s="927"/>
      <c r="D42" s="927"/>
      <c r="E42" s="927"/>
    </row>
  </sheetData>
  <mergeCells count="5">
    <mergeCell ref="A41:E42"/>
    <mergeCell ref="A28:G28"/>
    <mergeCell ref="A3:G3"/>
    <mergeCell ref="A34:G34"/>
    <mergeCell ref="A1:G1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Q47"/>
  <sheetViews>
    <sheetView workbookViewId="0">
      <selection activeCell="M17" sqref="M17"/>
    </sheetView>
  </sheetViews>
  <sheetFormatPr defaultRowHeight="15" x14ac:dyDescent="0.25"/>
  <cols>
    <col min="1" max="1" width="23.140625" style="64" bestFit="1" customWidth="1"/>
    <col min="2" max="2" width="16.28515625" style="2" bestFit="1" customWidth="1"/>
    <col min="3" max="3" width="15.5703125" style="2" bestFit="1" customWidth="1"/>
    <col min="4" max="5" width="11.28515625" style="2" bestFit="1" customWidth="1"/>
    <col min="6" max="6" width="3" style="2" customWidth="1"/>
    <col min="7" max="7" width="18.7109375" style="2" bestFit="1" customWidth="1"/>
    <col min="8" max="8" width="14" style="2" bestFit="1" customWidth="1"/>
    <col min="9" max="9" width="5.5703125" style="2" bestFit="1" customWidth="1"/>
    <col min="10" max="10" width="7.5703125" style="2" bestFit="1" customWidth="1"/>
    <col min="11" max="11" width="11.28515625" style="2" bestFit="1" customWidth="1"/>
    <col min="12" max="12" width="3" style="2" customWidth="1"/>
    <col min="13" max="13" width="21.5703125" style="2" bestFit="1" customWidth="1"/>
    <col min="14" max="14" width="12.7109375" style="2" bestFit="1" customWidth="1"/>
    <col min="15" max="16" width="9.140625" style="2"/>
    <col min="17" max="17" width="11.28515625" style="2" bestFit="1" customWidth="1"/>
    <col min="18" max="16384" width="9.140625" style="2"/>
  </cols>
  <sheetData>
    <row r="1" spans="1:17" ht="16.5" thickBot="1" x14ac:dyDescent="0.3">
      <c r="A1" s="939" t="s">
        <v>408</v>
      </c>
      <c r="B1" s="939"/>
      <c r="C1" s="939"/>
      <c r="D1" s="939"/>
      <c r="E1" s="26"/>
      <c r="G1" s="838" t="s">
        <v>410</v>
      </c>
      <c r="H1" s="838"/>
      <c r="I1" s="838"/>
      <c r="J1" s="838"/>
      <c r="K1" s="838"/>
      <c r="M1" s="838" t="s">
        <v>410</v>
      </c>
      <c r="N1" s="838"/>
      <c r="O1" s="838"/>
      <c r="P1" s="838"/>
      <c r="Q1" s="838"/>
    </row>
    <row r="2" spans="1:17" x14ac:dyDescent="0.25">
      <c r="A2" s="755" t="s">
        <v>409</v>
      </c>
      <c r="B2" s="528" t="s">
        <v>3</v>
      </c>
      <c r="C2" s="529" t="s">
        <v>10</v>
      </c>
      <c r="D2" s="530" t="s">
        <v>11</v>
      </c>
      <c r="E2" s="26"/>
      <c r="G2" s="416"/>
      <c r="H2" s="780" t="s">
        <v>407</v>
      </c>
      <c r="I2" s="465" t="s">
        <v>3</v>
      </c>
      <c r="J2" s="464" t="s">
        <v>10</v>
      </c>
      <c r="K2" s="451" t="s">
        <v>11</v>
      </c>
      <c r="M2" s="416"/>
      <c r="N2" s="780" t="s">
        <v>407</v>
      </c>
      <c r="O2" s="465" t="s">
        <v>3</v>
      </c>
      <c r="P2" s="464" t="s">
        <v>10</v>
      </c>
      <c r="Q2" s="451" t="s">
        <v>11</v>
      </c>
    </row>
    <row r="3" spans="1:17" x14ac:dyDescent="0.25">
      <c r="A3" s="756" t="s">
        <v>405</v>
      </c>
      <c r="B3" s="757">
        <v>5879</v>
      </c>
      <c r="C3" s="757">
        <v>1088</v>
      </c>
      <c r="D3" s="665">
        <v>6967</v>
      </c>
      <c r="E3" s="26"/>
      <c r="G3" s="936" t="s">
        <v>418</v>
      </c>
      <c r="H3" s="937"/>
      <c r="I3" s="937"/>
      <c r="J3" s="937"/>
      <c r="K3" s="938"/>
      <c r="M3" s="950" t="s">
        <v>493</v>
      </c>
      <c r="N3" s="122" t="s">
        <v>271</v>
      </c>
      <c r="O3" s="122">
        <v>1331</v>
      </c>
      <c r="P3" s="122">
        <v>240</v>
      </c>
      <c r="Q3" s="458">
        <v>1571</v>
      </c>
    </row>
    <row r="4" spans="1:17" ht="15.75" thickBot="1" x14ac:dyDescent="0.3">
      <c r="A4" s="759" t="s">
        <v>406</v>
      </c>
      <c r="B4" s="760">
        <v>1304</v>
      </c>
      <c r="C4" s="760">
        <v>119</v>
      </c>
      <c r="D4" s="761">
        <v>1423</v>
      </c>
      <c r="E4" s="26"/>
      <c r="G4" s="932" t="s">
        <v>411</v>
      </c>
      <c r="H4" s="122" t="s">
        <v>405</v>
      </c>
      <c r="I4" s="122">
        <v>27</v>
      </c>
      <c r="J4" s="122">
        <v>0</v>
      </c>
      <c r="K4" s="278">
        <v>27</v>
      </c>
      <c r="M4" s="932"/>
      <c r="N4" s="122" t="s">
        <v>272</v>
      </c>
      <c r="O4" s="122">
        <v>1954</v>
      </c>
      <c r="P4" s="122">
        <v>253</v>
      </c>
      <c r="Q4" s="458">
        <v>2207</v>
      </c>
    </row>
    <row r="5" spans="1:17" ht="16.5" thickTop="1" thickBot="1" x14ac:dyDescent="0.3">
      <c r="A5" s="399" t="s">
        <v>11</v>
      </c>
      <c r="B5" s="272">
        <v>7183</v>
      </c>
      <c r="C5" s="272">
        <v>1207</v>
      </c>
      <c r="D5" s="283">
        <v>8390</v>
      </c>
      <c r="E5" s="26"/>
      <c r="G5" s="932"/>
      <c r="H5" s="122" t="s">
        <v>406</v>
      </c>
      <c r="I5" s="122">
        <v>0</v>
      </c>
      <c r="J5" s="122">
        <v>0</v>
      </c>
      <c r="K5" s="278">
        <v>0</v>
      </c>
      <c r="M5" s="933" t="s">
        <v>428</v>
      </c>
      <c r="N5" s="27" t="s">
        <v>271</v>
      </c>
      <c r="O5" s="27">
        <v>259</v>
      </c>
      <c r="P5" s="27">
        <v>48</v>
      </c>
      <c r="Q5" s="280">
        <v>307</v>
      </c>
    </row>
    <row r="6" spans="1:17" x14ac:dyDescent="0.25">
      <c r="A6" s="26"/>
      <c r="B6" s="26"/>
      <c r="C6" s="27"/>
      <c r="D6" s="27"/>
      <c r="E6" s="27"/>
      <c r="G6" s="933" t="s">
        <v>412</v>
      </c>
      <c r="H6" s="27" t="s">
        <v>405</v>
      </c>
      <c r="I6" s="27">
        <v>247</v>
      </c>
      <c r="J6" s="27">
        <v>39</v>
      </c>
      <c r="K6" s="280">
        <v>286</v>
      </c>
      <c r="M6" s="933"/>
      <c r="N6" s="27" t="s">
        <v>272</v>
      </c>
      <c r="O6" s="27">
        <v>92</v>
      </c>
      <c r="P6" s="27">
        <v>23</v>
      </c>
      <c r="Q6" s="280">
        <v>115</v>
      </c>
    </row>
    <row r="7" spans="1:17" ht="16.5" thickBot="1" x14ac:dyDescent="0.3">
      <c r="A7" s="838" t="s">
        <v>410</v>
      </c>
      <c r="B7" s="838"/>
      <c r="C7" s="838"/>
      <c r="D7" s="838"/>
      <c r="E7" s="838"/>
      <c r="G7" s="933"/>
      <c r="H7" s="27" t="s">
        <v>406</v>
      </c>
      <c r="I7" s="27">
        <v>12</v>
      </c>
      <c r="J7" s="27">
        <v>3</v>
      </c>
      <c r="K7" s="280">
        <v>15</v>
      </c>
      <c r="M7" s="932" t="s">
        <v>494</v>
      </c>
      <c r="N7" s="122" t="s">
        <v>271</v>
      </c>
      <c r="O7" s="122">
        <v>1188</v>
      </c>
      <c r="P7" s="122">
        <v>178</v>
      </c>
      <c r="Q7" s="458">
        <v>1366</v>
      </c>
    </row>
    <row r="8" spans="1:17" x14ac:dyDescent="0.25">
      <c r="A8" s="604"/>
      <c r="B8" s="780" t="s">
        <v>407</v>
      </c>
      <c r="C8" s="465" t="s">
        <v>3</v>
      </c>
      <c r="D8" s="464" t="s">
        <v>10</v>
      </c>
      <c r="E8" s="451" t="s">
        <v>11</v>
      </c>
      <c r="G8" s="932" t="s">
        <v>413</v>
      </c>
      <c r="H8" s="122" t="s">
        <v>405</v>
      </c>
      <c r="I8" s="122">
        <v>1640</v>
      </c>
      <c r="J8" s="122">
        <v>318</v>
      </c>
      <c r="K8" s="278">
        <v>1958</v>
      </c>
      <c r="M8" s="932"/>
      <c r="N8" s="122" t="s">
        <v>272</v>
      </c>
      <c r="O8" s="122">
        <v>2378</v>
      </c>
      <c r="P8" s="122">
        <v>283</v>
      </c>
      <c r="Q8" s="458">
        <v>2661</v>
      </c>
    </row>
    <row r="9" spans="1:17" x14ac:dyDescent="0.25">
      <c r="A9" s="940" t="s">
        <v>46</v>
      </c>
      <c r="B9" s="908"/>
      <c r="C9" s="908"/>
      <c r="D9" s="908"/>
      <c r="E9" s="941"/>
      <c r="G9" s="932"/>
      <c r="H9" s="122" t="s">
        <v>406</v>
      </c>
      <c r="I9" s="122">
        <v>209</v>
      </c>
      <c r="J9" s="122">
        <v>25</v>
      </c>
      <c r="K9" s="278">
        <v>234</v>
      </c>
      <c r="M9" s="933" t="s">
        <v>429</v>
      </c>
      <c r="N9" s="27" t="s">
        <v>271</v>
      </c>
      <c r="O9" s="27">
        <v>310</v>
      </c>
      <c r="P9" s="27">
        <v>40</v>
      </c>
      <c r="Q9" s="280">
        <v>350</v>
      </c>
    </row>
    <row r="10" spans="1:17" x14ac:dyDescent="0.25">
      <c r="A10" s="932" t="s">
        <v>15</v>
      </c>
      <c r="B10" s="786" t="s">
        <v>405</v>
      </c>
      <c r="C10" s="786">
        <v>1024</v>
      </c>
      <c r="D10" s="786">
        <v>145</v>
      </c>
      <c r="E10" s="787">
        <v>1169</v>
      </c>
      <c r="G10" s="933" t="s">
        <v>414</v>
      </c>
      <c r="H10" s="27" t="s">
        <v>405</v>
      </c>
      <c r="I10" s="27">
        <v>2065</v>
      </c>
      <c r="J10" s="27">
        <v>443</v>
      </c>
      <c r="K10" s="280">
        <v>2508</v>
      </c>
      <c r="M10" s="933"/>
      <c r="N10" s="27" t="s">
        <v>272</v>
      </c>
      <c r="O10" s="27">
        <v>504</v>
      </c>
      <c r="P10" s="27">
        <v>56</v>
      </c>
      <c r="Q10" s="280">
        <v>560</v>
      </c>
    </row>
    <row r="11" spans="1:17" x14ac:dyDescent="0.25">
      <c r="A11" s="932"/>
      <c r="B11" s="751" t="s">
        <v>406</v>
      </c>
      <c r="C11" s="751">
        <v>269</v>
      </c>
      <c r="D11" s="751">
        <v>19</v>
      </c>
      <c r="E11" s="762">
        <v>288</v>
      </c>
      <c r="G11" s="933"/>
      <c r="H11" s="27" t="s">
        <v>406</v>
      </c>
      <c r="I11" s="27">
        <v>459</v>
      </c>
      <c r="J11" s="27">
        <v>53</v>
      </c>
      <c r="K11" s="280">
        <v>512</v>
      </c>
      <c r="M11" s="932" t="s">
        <v>109</v>
      </c>
      <c r="N11" s="122" t="s">
        <v>271</v>
      </c>
      <c r="O11" s="122">
        <v>1</v>
      </c>
      <c r="P11" s="122"/>
      <c r="Q11" s="458">
        <v>1</v>
      </c>
    </row>
    <row r="12" spans="1:17" ht="15.75" thickBot="1" x14ac:dyDescent="0.3">
      <c r="A12" s="933" t="s">
        <v>491</v>
      </c>
      <c r="B12" s="752" t="s">
        <v>405</v>
      </c>
      <c r="C12" s="752">
        <v>64</v>
      </c>
      <c r="D12" s="752">
        <v>15</v>
      </c>
      <c r="E12" s="753">
        <v>79</v>
      </c>
      <c r="G12" s="932" t="s">
        <v>415</v>
      </c>
      <c r="H12" s="122" t="s">
        <v>405</v>
      </c>
      <c r="I12" s="122">
        <v>1117</v>
      </c>
      <c r="J12" s="122">
        <v>176</v>
      </c>
      <c r="K12" s="278">
        <v>1293</v>
      </c>
      <c r="M12" s="948"/>
      <c r="N12" s="779" t="s">
        <v>272</v>
      </c>
      <c r="O12" s="779">
        <v>3</v>
      </c>
      <c r="P12" s="779"/>
      <c r="Q12" s="785">
        <v>3</v>
      </c>
    </row>
    <row r="13" spans="1:17" ht="16.5" thickTop="1" thickBot="1" x14ac:dyDescent="0.3">
      <c r="A13" s="933"/>
      <c r="B13" s="752" t="s">
        <v>406</v>
      </c>
      <c r="C13" s="752">
        <v>7</v>
      </c>
      <c r="D13" s="752">
        <v>0</v>
      </c>
      <c r="E13" s="753">
        <v>7</v>
      </c>
      <c r="G13" s="932"/>
      <c r="H13" s="122" t="s">
        <v>406</v>
      </c>
      <c r="I13" s="122">
        <v>324</v>
      </c>
      <c r="J13" s="122">
        <v>29</v>
      </c>
      <c r="K13" s="278">
        <v>353</v>
      </c>
      <c r="M13" s="399" t="s">
        <v>11</v>
      </c>
      <c r="N13" s="272"/>
      <c r="O13" s="272">
        <v>8020</v>
      </c>
      <c r="P13" s="272">
        <v>1121</v>
      </c>
      <c r="Q13" s="283">
        <v>9141</v>
      </c>
    </row>
    <row r="14" spans="1:17" x14ac:dyDescent="0.25">
      <c r="A14" s="932" t="s">
        <v>13</v>
      </c>
      <c r="B14" s="751" t="s">
        <v>405</v>
      </c>
      <c r="C14" s="751">
        <v>2963</v>
      </c>
      <c r="D14" s="751">
        <v>612</v>
      </c>
      <c r="E14" s="762">
        <v>3575</v>
      </c>
      <c r="G14" s="933" t="s">
        <v>416</v>
      </c>
      <c r="H14" s="27" t="s">
        <v>405</v>
      </c>
      <c r="I14" s="27">
        <v>351</v>
      </c>
      <c r="J14" s="27">
        <v>56</v>
      </c>
      <c r="K14" s="280">
        <v>407</v>
      </c>
    </row>
    <row r="15" spans="1:17" x14ac:dyDescent="0.25">
      <c r="A15" s="932"/>
      <c r="B15" s="751" t="s">
        <v>406</v>
      </c>
      <c r="C15" s="751">
        <v>579</v>
      </c>
      <c r="D15" s="751">
        <v>62</v>
      </c>
      <c r="E15" s="762">
        <v>641</v>
      </c>
      <c r="G15" s="933"/>
      <c r="H15" s="27" t="s">
        <v>406</v>
      </c>
      <c r="I15" s="27">
        <v>91</v>
      </c>
      <c r="J15" s="27">
        <v>5</v>
      </c>
      <c r="K15" s="280">
        <v>96</v>
      </c>
    </row>
    <row r="16" spans="1:17" x14ac:dyDescent="0.25">
      <c r="A16" s="933" t="s">
        <v>194</v>
      </c>
      <c r="B16" s="752" t="s">
        <v>405</v>
      </c>
      <c r="C16" s="752">
        <v>1675</v>
      </c>
      <c r="D16" s="752">
        <v>281</v>
      </c>
      <c r="E16" s="753">
        <v>1956</v>
      </c>
      <c r="G16" s="932" t="s">
        <v>568</v>
      </c>
      <c r="H16" s="122" t="s">
        <v>405</v>
      </c>
      <c r="I16" s="122">
        <v>0</v>
      </c>
      <c r="J16" s="122">
        <v>1</v>
      </c>
      <c r="K16" s="278">
        <v>1</v>
      </c>
    </row>
    <row r="17" spans="1:12" x14ac:dyDescent="0.25">
      <c r="A17" s="933"/>
      <c r="B17" s="752" t="s">
        <v>406</v>
      </c>
      <c r="C17" s="752">
        <v>410</v>
      </c>
      <c r="D17" s="752">
        <v>36</v>
      </c>
      <c r="E17" s="753">
        <v>446</v>
      </c>
      <c r="G17" s="932"/>
      <c r="H17" s="122" t="s">
        <v>406</v>
      </c>
      <c r="I17" s="122">
        <v>0</v>
      </c>
      <c r="J17" s="122">
        <v>0</v>
      </c>
      <c r="K17" s="278">
        <v>0</v>
      </c>
    </row>
    <row r="18" spans="1:12" x14ac:dyDescent="0.25">
      <c r="A18" s="932" t="s">
        <v>16</v>
      </c>
      <c r="B18" s="751" t="s">
        <v>405</v>
      </c>
      <c r="C18" s="751">
        <v>149</v>
      </c>
      <c r="D18" s="751">
        <v>33</v>
      </c>
      <c r="E18" s="762">
        <v>182</v>
      </c>
      <c r="G18" s="933" t="s">
        <v>484</v>
      </c>
      <c r="H18" s="27" t="s">
        <v>405</v>
      </c>
      <c r="I18" s="27">
        <v>7</v>
      </c>
      <c r="J18" s="27">
        <v>2</v>
      </c>
      <c r="K18" s="280">
        <v>9</v>
      </c>
    </row>
    <row r="19" spans="1:12" ht="15.75" thickBot="1" x14ac:dyDescent="0.3">
      <c r="A19" s="942"/>
      <c r="B19" s="754" t="s">
        <v>406</v>
      </c>
      <c r="C19" s="754">
        <v>38</v>
      </c>
      <c r="D19" s="754">
        <v>2</v>
      </c>
      <c r="E19" s="763">
        <v>40</v>
      </c>
      <c r="G19" s="933"/>
      <c r="H19" s="27" t="s">
        <v>406</v>
      </c>
      <c r="I19" s="27">
        <v>0</v>
      </c>
      <c r="J19" s="27">
        <v>0</v>
      </c>
      <c r="K19" s="280">
        <v>0</v>
      </c>
    </row>
    <row r="20" spans="1:12" ht="16.5" thickBot="1" x14ac:dyDescent="0.3">
      <c r="A20" s="895" t="s">
        <v>12</v>
      </c>
      <c r="B20" s="895"/>
      <c r="C20" s="895"/>
      <c r="D20" s="895"/>
      <c r="E20" s="895"/>
      <c r="G20" s="932" t="s">
        <v>485</v>
      </c>
      <c r="H20" s="122" t="s">
        <v>405</v>
      </c>
      <c r="I20" s="122">
        <v>53</v>
      </c>
      <c r="J20" s="122">
        <v>10</v>
      </c>
      <c r="K20" s="278">
        <v>63</v>
      </c>
    </row>
    <row r="21" spans="1:12" x14ac:dyDescent="0.25">
      <c r="A21" s="934" t="s">
        <v>191</v>
      </c>
      <c r="B21" s="768" t="s">
        <v>405</v>
      </c>
      <c r="C21" s="769"/>
      <c r="D21" s="769">
        <v>1</v>
      </c>
      <c r="E21" s="770">
        <v>1</v>
      </c>
      <c r="G21" s="932"/>
      <c r="H21" s="122" t="s">
        <v>406</v>
      </c>
      <c r="I21" s="122">
        <v>10</v>
      </c>
      <c r="J21" s="122">
        <v>2</v>
      </c>
      <c r="K21" s="278">
        <v>12</v>
      </c>
    </row>
    <row r="22" spans="1:12" x14ac:dyDescent="0.25">
      <c r="A22" s="932"/>
      <c r="B22" s="764" t="s">
        <v>406</v>
      </c>
      <c r="C22" s="765"/>
      <c r="D22" s="765">
        <v>1</v>
      </c>
      <c r="E22" s="771">
        <v>1</v>
      </c>
      <c r="G22" s="933" t="s">
        <v>569</v>
      </c>
      <c r="H22" s="27" t="s">
        <v>405</v>
      </c>
      <c r="I22" s="27">
        <v>195</v>
      </c>
      <c r="J22" s="27">
        <v>36</v>
      </c>
      <c r="K22" s="280">
        <v>231</v>
      </c>
    </row>
    <row r="23" spans="1:12" x14ac:dyDescent="0.25">
      <c r="A23" s="933" t="s">
        <v>312</v>
      </c>
      <c r="B23" s="766" t="s">
        <v>405</v>
      </c>
      <c r="C23" s="767">
        <v>229</v>
      </c>
      <c r="D23" s="767">
        <v>1266</v>
      </c>
      <c r="E23" s="772">
        <v>1495</v>
      </c>
      <c r="G23" s="933"/>
      <c r="H23" s="27" t="s">
        <v>406</v>
      </c>
      <c r="I23" s="27">
        <v>6</v>
      </c>
      <c r="J23" s="27">
        <v>1</v>
      </c>
      <c r="K23" s="280">
        <v>7</v>
      </c>
    </row>
    <row r="24" spans="1:12" x14ac:dyDescent="0.25">
      <c r="A24" s="933"/>
      <c r="B24" s="766" t="s">
        <v>406</v>
      </c>
      <c r="C24" s="767">
        <v>29</v>
      </c>
      <c r="D24" s="767">
        <v>364</v>
      </c>
      <c r="E24" s="773">
        <v>393</v>
      </c>
      <c r="G24" s="932" t="s">
        <v>417</v>
      </c>
      <c r="H24" s="122" t="s">
        <v>405</v>
      </c>
      <c r="I24" s="122">
        <v>174</v>
      </c>
      <c r="J24" s="122">
        <v>7</v>
      </c>
      <c r="K24" s="278">
        <v>181</v>
      </c>
    </row>
    <row r="25" spans="1:12" x14ac:dyDescent="0.25">
      <c r="A25" s="932" t="s">
        <v>5</v>
      </c>
      <c r="B25" s="764" t="s">
        <v>405</v>
      </c>
      <c r="C25" s="765">
        <v>402</v>
      </c>
      <c r="D25" s="765">
        <v>1965</v>
      </c>
      <c r="E25" s="771">
        <v>2367</v>
      </c>
      <c r="G25" s="932"/>
      <c r="H25" s="122" t="s">
        <v>406</v>
      </c>
      <c r="I25" s="122">
        <v>193</v>
      </c>
      <c r="J25" s="122">
        <v>1</v>
      </c>
      <c r="K25" s="278">
        <v>194</v>
      </c>
    </row>
    <row r="26" spans="1:12" x14ac:dyDescent="0.25">
      <c r="A26" s="932"/>
      <c r="B26" s="764" t="s">
        <v>406</v>
      </c>
      <c r="C26" s="765">
        <v>62</v>
      </c>
      <c r="D26" s="765">
        <v>471</v>
      </c>
      <c r="E26" s="771">
        <v>533</v>
      </c>
      <c r="G26" s="933" t="s">
        <v>570</v>
      </c>
      <c r="H26" s="27" t="s">
        <v>405</v>
      </c>
      <c r="I26" s="27">
        <v>3</v>
      </c>
      <c r="J26" s="27">
        <v>0</v>
      </c>
      <c r="K26" s="280">
        <v>3</v>
      </c>
    </row>
    <row r="27" spans="1:12" ht="15.75" thickBot="1" x14ac:dyDescent="0.3">
      <c r="A27" s="933" t="s">
        <v>6</v>
      </c>
      <c r="B27" s="766" t="s">
        <v>405</v>
      </c>
      <c r="C27" s="767">
        <v>297</v>
      </c>
      <c r="D27" s="767">
        <v>1394</v>
      </c>
      <c r="E27" s="773">
        <v>1691</v>
      </c>
      <c r="G27" s="935"/>
      <c r="H27" s="777" t="s">
        <v>406</v>
      </c>
      <c r="I27" s="777">
        <v>0</v>
      </c>
      <c r="J27" s="777">
        <v>0</v>
      </c>
      <c r="K27" s="781">
        <v>0</v>
      </c>
    </row>
    <row r="28" spans="1:12" ht="15" customHeight="1" thickTop="1" x14ac:dyDescent="0.25">
      <c r="A28" s="933"/>
      <c r="B28" s="766" t="s">
        <v>406</v>
      </c>
      <c r="C28" s="767">
        <v>23</v>
      </c>
      <c r="D28" s="767">
        <v>262</v>
      </c>
      <c r="E28" s="773">
        <v>285</v>
      </c>
      <c r="G28" s="782" t="s">
        <v>11</v>
      </c>
      <c r="H28" s="778"/>
      <c r="I28" s="778">
        <v>7183</v>
      </c>
      <c r="J28" s="778">
        <v>1207</v>
      </c>
      <c r="K28" s="278">
        <v>8390</v>
      </c>
      <c r="L28" s="49"/>
    </row>
    <row r="29" spans="1:12" x14ac:dyDescent="0.25">
      <c r="A29" s="932" t="s">
        <v>7</v>
      </c>
      <c r="B29" s="764" t="s">
        <v>405</v>
      </c>
      <c r="C29" s="765">
        <v>134</v>
      </c>
      <c r="D29" s="765">
        <v>944</v>
      </c>
      <c r="E29" s="771">
        <v>1078</v>
      </c>
      <c r="G29" s="936" t="s">
        <v>421</v>
      </c>
      <c r="H29" s="937"/>
      <c r="I29" s="937"/>
      <c r="J29" s="937"/>
      <c r="K29" s="938"/>
      <c r="L29" s="49"/>
    </row>
    <row r="30" spans="1:12" x14ac:dyDescent="0.25">
      <c r="A30" s="932"/>
      <c r="B30" s="764" t="s">
        <v>406</v>
      </c>
      <c r="C30" s="765">
        <v>5</v>
      </c>
      <c r="D30" s="765">
        <v>159</v>
      </c>
      <c r="E30" s="771">
        <v>164</v>
      </c>
      <c r="G30" s="932" t="s">
        <v>419</v>
      </c>
      <c r="H30" s="122" t="s">
        <v>405</v>
      </c>
      <c r="I30" s="122">
        <v>3823</v>
      </c>
      <c r="J30" s="122">
        <v>878</v>
      </c>
      <c r="K30" s="278">
        <v>4701</v>
      </c>
      <c r="L30" s="49"/>
    </row>
    <row r="31" spans="1:12" x14ac:dyDescent="0.25">
      <c r="A31" s="949" t="s">
        <v>192</v>
      </c>
      <c r="B31" s="774" t="s">
        <v>405</v>
      </c>
      <c r="C31" s="775">
        <v>25</v>
      </c>
      <c r="D31" s="775">
        <v>248</v>
      </c>
      <c r="E31" s="772">
        <v>273</v>
      </c>
      <c r="G31" s="932"/>
      <c r="H31" s="122" t="s">
        <v>406</v>
      </c>
      <c r="I31" s="122">
        <v>613</v>
      </c>
      <c r="J31" s="122">
        <v>92</v>
      </c>
      <c r="K31" s="278">
        <v>705</v>
      </c>
      <c r="L31" s="49"/>
    </row>
    <row r="32" spans="1:12" x14ac:dyDescent="0.25">
      <c r="A32" s="949"/>
      <c r="B32" s="774" t="s">
        <v>406</v>
      </c>
      <c r="C32" s="775"/>
      <c r="D32" s="775">
        <v>34</v>
      </c>
      <c r="E32" s="772">
        <v>34</v>
      </c>
      <c r="G32" s="933" t="s">
        <v>420</v>
      </c>
      <c r="H32" s="27" t="s">
        <v>405</v>
      </c>
      <c r="I32" s="27">
        <v>2045</v>
      </c>
      <c r="J32" s="27">
        <v>207</v>
      </c>
      <c r="K32" s="280">
        <v>2252</v>
      </c>
      <c r="L32" s="50"/>
    </row>
    <row r="33" spans="1:11" x14ac:dyDescent="0.25">
      <c r="A33" s="932" t="s">
        <v>193</v>
      </c>
      <c r="B33" s="764" t="s">
        <v>405</v>
      </c>
      <c r="C33" s="765">
        <v>1</v>
      </c>
      <c r="D33" s="765">
        <v>58</v>
      </c>
      <c r="E33" s="771">
        <v>59</v>
      </c>
      <c r="G33" s="933"/>
      <c r="H33" s="27" t="s">
        <v>406</v>
      </c>
      <c r="I33" s="27">
        <v>691</v>
      </c>
      <c r="J33" s="27">
        <v>27</v>
      </c>
      <c r="K33" s="280">
        <v>718</v>
      </c>
    </row>
    <row r="34" spans="1:11" ht="15.75" thickBot="1" x14ac:dyDescent="0.3">
      <c r="A34" s="943"/>
      <c r="B34" s="776" t="s">
        <v>406</v>
      </c>
      <c r="C34" s="758"/>
      <c r="D34" s="758">
        <v>11</v>
      </c>
      <c r="E34" s="667">
        <v>11</v>
      </c>
      <c r="G34" s="945" t="s">
        <v>424</v>
      </c>
      <c r="H34" s="946"/>
      <c r="I34" s="946"/>
      <c r="J34" s="946"/>
      <c r="K34" s="947"/>
    </row>
    <row r="35" spans="1:11" ht="16.5" thickTop="1" thickBot="1" x14ac:dyDescent="0.3">
      <c r="A35" s="399" t="s">
        <v>11</v>
      </c>
      <c r="B35" s="272"/>
      <c r="C35" s="272">
        <v>1207</v>
      </c>
      <c r="D35" s="272">
        <v>7178</v>
      </c>
      <c r="E35" s="283">
        <v>8385</v>
      </c>
      <c r="G35" s="932" t="s">
        <v>422</v>
      </c>
      <c r="H35" s="122" t="s">
        <v>405</v>
      </c>
      <c r="I35" s="122">
        <v>4748</v>
      </c>
      <c r="J35" s="122">
        <v>985</v>
      </c>
      <c r="K35" s="278">
        <v>5733</v>
      </c>
    </row>
    <row r="36" spans="1:11" x14ac:dyDescent="0.25">
      <c r="G36" s="932"/>
      <c r="H36" s="122" t="s">
        <v>406</v>
      </c>
      <c r="I36" s="122">
        <v>858</v>
      </c>
      <c r="J36" s="122">
        <v>95</v>
      </c>
      <c r="K36" s="278">
        <v>953</v>
      </c>
    </row>
    <row r="37" spans="1:11" x14ac:dyDescent="0.25">
      <c r="G37" s="933" t="s">
        <v>423</v>
      </c>
      <c r="H37" s="27" t="s">
        <v>405</v>
      </c>
      <c r="I37" s="27">
        <v>1131</v>
      </c>
      <c r="J37" s="27">
        <v>103</v>
      </c>
      <c r="K37" s="280">
        <v>1234</v>
      </c>
    </row>
    <row r="38" spans="1:11" x14ac:dyDescent="0.25">
      <c r="G38" s="933"/>
      <c r="H38" s="27" t="s">
        <v>406</v>
      </c>
      <c r="I38" s="27">
        <v>446</v>
      </c>
      <c r="J38" s="27">
        <v>24</v>
      </c>
      <c r="K38" s="280">
        <v>470</v>
      </c>
    </row>
    <row r="39" spans="1:11" x14ac:dyDescent="0.25">
      <c r="G39" s="945" t="s">
        <v>439</v>
      </c>
      <c r="H39" s="946"/>
      <c r="I39" s="946"/>
      <c r="J39" s="946"/>
      <c r="K39" s="947"/>
    </row>
    <row r="40" spans="1:11" x14ac:dyDescent="0.25">
      <c r="G40" s="932" t="s">
        <v>425</v>
      </c>
      <c r="H40" s="122" t="s">
        <v>405</v>
      </c>
      <c r="I40" s="122">
        <v>929</v>
      </c>
      <c r="J40" s="122">
        <v>196</v>
      </c>
      <c r="K40" s="278">
        <v>1125</v>
      </c>
    </row>
    <row r="41" spans="1:11" x14ac:dyDescent="0.25">
      <c r="G41" s="932"/>
      <c r="H41" s="122" t="s">
        <v>406</v>
      </c>
      <c r="I41" s="122">
        <v>61</v>
      </c>
      <c r="J41" s="122">
        <v>1</v>
      </c>
      <c r="K41" s="278">
        <v>62</v>
      </c>
    </row>
    <row r="42" spans="1:11" x14ac:dyDescent="0.25">
      <c r="G42" s="933" t="s">
        <v>426</v>
      </c>
      <c r="H42" s="27" t="s">
        <v>405</v>
      </c>
      <c r="I42" s="27">
        <v>3123</v>
      </c>
      <c r="J42" s="27">
        <v>520</v>
      </c>
      <c r="K42" s="280">
        <v>3643</v>
      </c>
    </row>
    <row r="43" spans="1:11" x14ac:dyDescent="0.25">
      <c r="G43" s="933"/>
      <c r="H43" s="27" t="s">
        <v>406</v>
      </c>
      <c r="I43" s="27">
        <v>457</v>
      </c>
      <c r="J43" s="27">
        <v>28</v>
      </c>
      <c r="K43" s="280">
        <v>485</v>
      </c>
    </row>
    <row r="44" spans="1:11" x14ac:dyDescent="0.25">
      <c r="G44" s="932" t="s">
        <v>427</v>
      </c>
      <c r="H44" s="122" t="s">
        <v>405</v>
      </c>
      <c r="I44" s="122">
        <v>1809</v>
      </c>
      <c r="J44" s="122">
        <v>369</v>
      </c>
      <c r="K44" s="278">
        <v>2178</v>
      </c>
    </row>
    <row r="45" spans="1:11" ht="15.75" thickBot="1" x14ac:dyDescent="0.3">
      <c r="G45" s="948"/>
      <c r="H45" s="779" t="s">
        <v>406</v>
      </c>
      <c r="I45" s="779">
        <v>782</v>
      </c>
      <c r="J45" s="779">
        <v>90</v>
      </c>
      <c r="K45" s="783">
        <v>872</v>
      </c>
    </row>
    <row r="46" spans="1:11" ht="16.5" thickTop="1" thickBot="1" x14ac:dyDescent="0.3">
      <c r="G46" s="784" t="s">
        <v>11</v>
      </c>
      <c r="H46" s="467"/>
      <c r="I46" s="467">
        <v>7183</v>
      </c>
      <c r="J46" s="467">
        <v>1207</v>
      </c>
      <c r="K46" s="468">
        <v>8390</v>
      </c>
    </row>
    <row r="47" spans="1:11" x14ac:dyDescent="0.25">
      <c r="G47" s="944" t="s">
        <v>440</v>
      </c>
      <c r="H47" s="944"/>
      <c r="I47" s="944"/>
      <c r="J47" s="944"/>
      <c r="K47" s="944"/>
    </row>
  </sheetData>
  <mergeCells count="47">
    <mergeCell ref="M7:M8"/>
    <mergeCell ref="M5:M6"/>
    <mergeCell ref="M3:M4"/>
    <mergeCell ref="A33:A34"/>
    <mergeCell ref="A29:A30"/>
    <mergeCell ref="A27:A28"/>
    <mergeCell ref="G47:K47"/>
    <mergeCell ref="G29:K29"/>
    <mergeCell ref="G34:K34"/>
    <mergeCell ref="G39:K39"/>
    <mergeCell ref="G37:G38"/>
    <mergeCell ref="G35:G36"/>
    <mergeCell ref="G32:G33"/>
    <mergeCell ref="G30:G31"/>
    <mergeCell ref="G44:G45"/>
    <mergeCell ref="G42:G43"/>
    <mergeCell ref="G40:G41"/>
    <mergeCell ref="A31:A32"/>
    <mergeCell ref="M1:Q1"/>
    <mergeCell ref="A1:D1"/>
    <mergeCell ref="A9:E9"/>
    <mergeCell ref="A20:E20"/>
    <mergeCell ref="A7:E7"/>
    <mergeCell ref="A18:A19"/>
    <mergeCell ref="A16:A17"/>
    <mergeCell ref="A14:A15"/>
    <mergeCell ref="A12:A13"/>
    <mergeCell ref="A10:A11"/>
    <mergeCell ref="G18:G19"/>
    <mergeCell ref="G16:G17"/>
    <mergeCell ref="G14:G15"/>
    <mergeCell ref="G12:G13"/>
    <mergeCell ref="M11:M12"/>
    <mergeCell ref="M9:M10"/>
    <mergeCell ref="A25:A26"/>
    <mergeCell ref="A23:A24"/>
    <mergeCell ref="A21:A22"/>
    <mergeCell ref="G1:K1"/>
    <mergeCell ref="G10:G11"/>
    <mergeCell ref="G8:G9"/>
    <mergeCell ref="G6:G7"/>
    <mergeCell ref="G4:G5"/>
    <mergeCell ref="G20:G21"/>
    <mergeCell ref="G22:G23"/>
    <mergeCell ref="G24:G25"/>
    <mergeCell ref="G26:G27"/>
    <mergeCell ref="G3:K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</sheetPr>
  <dimension ref="A1:N39"/>
  <sheetViews>
    <sheetView workbookViewId="0">
      <selection sqref="A1:N1"/>
    </sheetView>
  </sheetViews>
  <sheetFormatPr defaultRowHeight="15" x14ac:dyDescent="0.25"/>
  <cols>
    <col min="1" max="1" width="31.5703125" style="1" customWidth="1"/>
    <col min="2" max="16384" width="9.140625" style="1"/>
  </cols>
  <sheetData>
    <row r="1" spans="1:14" ht="21.75" thickBot="1" x14ac:dyDescent="0.4">
      <c r="A1" s="835" t="s">
        <v>528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</row>
    <row r="2" spans="1:14" ht="15" customHeight="1" thickBot="1" x14ac:dyDescent="0.3">
      <c r="A2" s="10" t="s">
        <v>47</v>
      </c>
      <c r="B2" s="171" t="s">
        <v>48</v>
      </c>
      <c r="C2" s="11">
        <v>2004</v>
      </c>
      <c r="D2" s="11">
        <v>2005</v>
      </c>
      <c r="E2" s="11">
        <v>2006</v>
      </c>
      <c r="F2" s="11">
        <v>2007</v>
      </c>
      <c r="G2" s="11">
        <v>2008</v>
      </c>
      <c r="H2" s="11">
        <v>2009</v>
      </c>
      <c r="I2" s="11">
        <v>2010</v>
      </c>
      <c r="J2" s="11">
        <v>2011</v>
      </c>
      <c r="K2" s="11">
        <v>2012</v>
      </c>
      <c r="L2" s="11">
        <v>2013</v>
      </c>
      <c r="M2" s="11">
        <v>2014</v>
      </c>
      <c r="N2" s="233">
        <v>2015</v>
      </c>
    </row>
    <row r="3" spans="1:14" ht="15" customHeight="1" x14ac:dyDescent="0.25">
      <c r="A3" s="161" t="s">
        <v>49</v>
      </c>
      <c r="B3" s="172" t="s">
        <v>50</v>
      </c>
      <c r="C3" s="197">
        <v>1003</v>
      </c>
      <c r="D3" s="198">
        <v>1004</v>
      </c>
      <c r="E3" s="199">
        <v>1003</v>
      </c>
      <c r="F3" s="198">
        <v>1008</v>
      </c>
      <c r="G3" s="198">
        <v>995</v>
      </c>
      <c r="H3" s="198">
        <v>1002</v>
      </c>
      <c r="I3" s="198">
        <v>1001</v>
      </c>
      <c r="J3" s="199">
        <v>994</v>
      </c>
      <c r="K3" s="198">
        <v>995</v>
      </c>
      <c r="L3" s="198">
        <v>991</v>
      </c>
      <c r="M3" s="221">
        <v>976</v>
      </c>
      <c r="N3" s="234">
        <v>1019</v>
      </c>
    </row>
    <row r="4" spans="1:14" ht="15" customHeight="1" x14ac:dyDescent="0.25">
      <c r="A4" s="12" t="s">
        <v>51</v>
      </c>
      <c r="B4" s="173" t="s">
        <v>52</v>
      </c>
      <c r="C4" s="200">
        <v>487</v>
      </c>
      <c r="D4" s="201">
        <v>490</v>
      </c>
      <c r="E4" s="201">
        <v>490</v>
      </c>
      <c r="F4" s="201">
        <v>489</v>
      </c>
      <c r="G4" s="201">
        <v>490</v>
      </c>
      <c r="H4" s="201">
        <v>492</v>
      </c>
      <c r="I4" s="201">
        <v>491</v>
      </c>
      <c r="J4" s="201">
        <v>495</v>
      </c>
      <c r="K4" s="202">
        <v>517</v>
      </c>
      <c r="L4" s="202">
        <v>495</v>
      </c>
      <c r="M4" s="222">
        <v>518</v>
      </c>
      <c r="N4" s="235">
        <v>513</v>
      </c>
    </row>
    <row r="5" spans="1:14" ht="15" customHeight="1" x14ac:dyDescent="0.25">
      <c r="A5" s="161" t="s">
        <v>53</v>
      </c>
      <c r="B5" s="172" t="s">
        <v>50</v>
      </c>
      <c r="C5" s="203">
        <v>813</v>
      </c>
      <c r="D5" s="204">
        <v>823</v>
      </c>
      <c r="E5" s="204">
        <v>824</v>
      </c>
      <c r="F5" s="204">
        <v>912</v>
      </c>
      <c r="G5" s="204">
        <v>886</v>
      </c>
      <c r="H5" s="204">
        <v>890</v>
      </c>
      <c r="I5" s="204">
        <v>913</v>
      </c>
      <c r="J5" s="204">
        <v>913</v>
      </c>
      <c r="K5" s="204">
        <v>911</v>
      </c>
      <c r="L5" s="204">
        <v>771</v>
      </c>
      <c r="M5" s="223">
        <v>910</v>
      </c>
      <c r="N5" s="236">
        <v>872</v>
      </c>
    </row>
    <row r="6" spans="1:14" ht="15" customHeight="1" x14ac:dyDescent="0.25">
      <c r="A6" s="12" t="s">
        <v>54</v>
      </c>
      <c r="B6" s="173" t="s">
        <v>52</v>
      </c>
      <c r="C6" s="200">
        <v>288</v>
      </c>
      <c r="D6" s="201">
        <v>288</v>
      </c>
      <c r="E6" s="201">
        <v>286</v>
      </c>
      <c r="F6" s="201">
        <v>284</v>
      </c>
      <c r="G6" s="201">
        <v>254</v>
      </c>
      <c r="H6" s="201">
        <v>288</v>
      </c>
      <c r="I6" s="201">
        <v>255</v>
      </c>
      <c r="J6" s="201">
        <v>297</v>
      </c>
      <c r="K6" s="202">
        <v>300</v>
      </c>
      <c r="L6" s="202">
        <v>293</v>
      </c>
      <c r="M6" s="222">
        <v>296</v>
      </c>
      <c r="N6" s="235">
        <v>291</v>
      </c>
    </row>
    <row r="7" spans="1:14" ht="15" customHeight="1" x14ac:dyDescent="0.25">
      <c r="A7" s="161" t="s">
        <v>55</v>
      </c>
      <c r="B7" s="172" t="s">
        <v>95</v>
      </c>
      <c r="C7" s="203">
        <v>304</v>
      </c>
      <c r="D7" s="204">
        <v>296</v>
      </c>
      <c r="E7" s="204">
        <v>327</v>
      </c>
      <c r="F7" s="204">
        <v>315</v>
      </c>
      <c r="G7" s="204">
        <v>299</v>
      </c>
      <c r="H7" s="204">
        <v>311</v>
      </c>
      <c r="I7" s="204">
        <v>317</v>
      </c>
      <c r="J7" s="204">
        <v>621</v>
      </c>
      <c r="K7" s="204">
        <v>437</v>
      </c>
      <c r="L7" s="204">
        <v>257</v>
      </c>
      <c r="M7" s="223">
        <v>294</v>
      </c>
      <c r="N7" s="236">
        <v>286</v>
      </c>
    </row>
    <row r="8" spans="1:14" ht="15" customHeight="1" x14ac:dyDescent="0.25">
      <c r="A8" s="12" t="s">
        <v>57</v>
      </c>
      <c r="B8" s="173" t="s">
        <v>58</v>
      </c>
      <c r="C8" s="200">
        <v>123</v>
      </c>
      <c r="D8" s="201">
        <v>115</v>
      </c>
      <c r="E8" s="201">
        <v>118</v>
      </c>
      <c r="F8" s="201">
        <v>104</v>
      </c>
      <c r="G8" s="201">
        <v>89</v>
      </c>
      <c r="H8" s="201">
        <v>80</v>
      </c>
      <c r="I8" s="201">
        <v>0</v>
      </c>
      <c r="J8" s="201">
        <v>0</v>
      </c>
      <c r="K8" s="205">
        <v>0</v>
      </c>
      <c r="L8" s="205">
        <v>0</v>
      </c>
      <c r="M8" s="224">
        <v>0</v>
      </c>
      <c r="N8" s="237">
        <v>0</v>
      </c>
    </row>
    <row r="9" spans="1:14" ht="15" customHeight="1" x14ac:dyDescent="0.25">
      <c r="A9" s="161" t="s">
        <v>59</v>
      </c>
      <c r="B9" s="172" t="s">
        <v>58</v>
      </c>
      <c r="C9" s="203">
        <v>143</v>
      </c>
      <c r="D9" s="206">
        <v>146</v>
      </c>
      <c r="E9" s="204">
        <v>148</v>
      </c>
      <c r="F9" s="206">
        <v>145</v>
      </c>
      <c r="G9" s="206">
        <v>149</v>
      </c>
      <c r="H9" s="206">
        <v>148</v>
      </c>
      <c r="I9" s="206">
        <v>150</v>
      </c>
      <c r="J9" s="204">
        <v>125</v>
      </c>
      <c r="K9" s="206">
        <v>150</v>
      </c>
      <c r="L9" s="206">
        <v>137</v>
      </c>
      <c r="M9" s="225">
        <v>146</v>
      </c>
      <c r="N9" s="238">
        <v>126</v>
      </c>
    </row>
    <row r="10" spans="1:14" ht="15" customHeight="1" x14ac:dyDescent="0.25">
      <c r="A10" s="12" t="s">
        <v>25</v>
      </c>
      <c r="B10" s="173" t="s">
        <v>60</v>
      </c>
      <c r="C10" s="200">
        <v>755</v>
      </c>
      <c r="D10" s="201">
        <v>748</v>
      </c>
      <c r="E10" s="201">
        <v>752</v>
      </c>
      <c r="F10" s="201">
        <v>753</v>
      </c>
      <c r="G10" s="201">
        <v>733</v>
      </c>
      <c r="H10" s="201">
        <v>753</v>
      </c>
      <c r="I10" s="201">
        <v>747</v>
      </c>
      <c r="J10" s="201">
        <v>752</v>
      </c>
      <c r="K10" s="202">
        <v>745</v>
      </c>
      <c r="L10" s="202">
        <v>717</v>
      </c>
      <c r="M10" s="222">
        <v>691</v>
      </c>
      <c r="N10" s="235">
        <v>625</v>
      </c>
    </row>
    <row r="11" spans="1:14" ht="15" customHeight="1" x14ac:dyDescent="0.25">
      <c r="A11" s="161" t="s">
        <v>61</v>
      </c>
      <c r="B11" s="172" t="s">
        <v>50</v>
      </c>
      <c r="C11" s="203">
        <v>794</v>
      </c>
      <c r="D11" s="204">
        <v>781</v>
      </c>
      <c r="E11" s="204">
        <v>787</v>
      </c>
      <c r="F11" s="204">
        <v>786</v>
      </c>
      <c r="G11" s="204">
        <v>911</v>
      </c>
      <c r="H11" s="204">
        <v>915</v>
      </c>
      <c r="I11" s="204">
        <v>905</v>
      </c>
      <c r="J11" s="204">
        <v>919</v>
      </c>
      <c r="K11" s="204">
        <f>868+27</f>
        <v>895</v>
      </c>
      <c r="L11" s="204">
        <v>897</v>
      </c>
      <c r="M11" s="223">
        <v>898</v>
      </c>
      <c r="N11" s="236">
        <v>892</v>
      </c>
    </row>
    <row r="12" spans="1:14" ht="15" customHeight="1" x14ac:dyDescent="0.25">
      <c r="A12" s="12" t="s">
        <v>62</v>
      </c>
      <c r="B12" s="173" t="s">
        <v>56</v>
      </c>
      <c r="C12" s="200">
        <v>220</v>
      </c>
      <c r="D12" s="201">
        <v>212</v>
      </c>
      <c r="E12" s="201">
        <v>224</v>
      </c>
      <c r="F12" s="201">
        <v>208</v>
      </c>
      <c r="G12" s="201">
        <v>211</v>
      </c>
      <c r="H12" s="201">
        <v>0</v>
      </c>
      <c r="I12" s="201">
        <v>0</v>
      </c>
      <c r="J12" s="201">
        <v>0</v>
      </c>
      <c r="K12" s="202">
        <v>0</v>
      </c>
      <c r="L12" s="202">
        <v>0</v>
      </c>
      <c r="M12" s="222">
        <v>0</v>
      </c>
      <c r="N12" s="235">
        <v>0</v>
      </c>
    </row>
    <row r="13" spans="1:14" ht="15" customHeight="1" x14ac:dyDescent="0.25">
      <c r="A13" s="161" t="s">
        <v>63</v>
      </c>
      <c r="B13" s="172" t="s">
        <v>58</v>
      </c>
      <c r="C13" s="203">
        <v>468</v>
      </c>
      <c r="D13" s="204">
        <v>479</v>
      </c>
      <c r="E13" s="204">
        <v>480</v>
      </c>
      <c r="F13" s="204">
        <v>454</v>
      </c>
      <c r="G13" s="204">
        <v>459</v>
      </c>
      <c r="H13" s="204">
        <v>480</v>
      </c>
      <c r="I13" s="204">
        <v>464</v>
      </c>
      <c r="J13" s="204">
        <v>428</v>
      </c>
      <c r="K13" s="204">
        <v>472</v>
      </c>
      <c r="L13" s="204">
        <v>294</v>
      </c>
      <c r="M13" s="223">
        <v>431</v>
      </c>
      <c r="N13" s="236">
        <v>442</v>
      </c>
    </row>
    <row r="14" spans="1:14" ht="15" customHeight="1" x14ac:dyDescent="0.25">
      <c r="A14" s="12" t="s">
        <v>64</v>
      </c>
      <c r="B14" s="173" t="s">
        <v>60</v>
      </c>
      <c r="C14" s="200">
        <v>503</v>
      </c>
      <c r="D14" s="201">
        <v>498</v>
      </c>
      <c r="E14" s="201">
        <v>495</v>
      </c>
      <c r="F14" s="201">
        <v>457</v>
      </c>
      <c r="G14" s="201">
        <v>462</v>
      </c>
      <c r="H14" s="201">
        <v>477</v>
      </c>
      <c r="I14" s="201">
        <v>503</v>
      </c>
      <c r="J14" s="201">
        <v>489</v>
      </c>
      <c r="K14" s="202">
        <f>498+24</f>
        <v>522</v>
      </c>
      <c r="L14" s="202">
        <v>566</v>
      </c>
      <c r="M14" s="222">
        <v>554</v>
      </c>
      <c r="N14" s="235">
        <v>550</v>
      </c>
    </row>
    <row r="15" spans="1:14" ht="15" customHeight="1" x14ac:dyDescent="0.25">
      <c r="A15" s="161" t="s">
        <v>65</v>
      </c>
      <c r="B15" s="172" t="s">
        <v>60</v>
      </c>
      <c r="C15" s="203">
        <v>883</v>
      </c>
      <c r="D15" s="206">
        <v>880</v>
      </c>
      <c r="E15" s="204">
        <v>892</v>
      </c>
      <c r="F15" s="206">
        <v>810</v>
      </c>
      <c r="G15" s="206">
        <v>783</v>
      </c>
      <c r="H15" s="206">
        <v>891</v>
      </c>
      <c r="I15" s="206">
        <v>956</v>
      </c>
      <c r="J15" s="204">
        <v>943</v>
      </c>
      <c r="K15" s="206">
        <v>955</v>
      </c>
      <c r="L15" s="206">
        <v>904</v>
      </c>
      <c r="M15" s="225">
        <v>955</v>
      </c>
      <c r="N15" s="238">
        <v>971</v>
      </c>
    </row>
    <row r="16" spans="1:14" ht="15" customHeight="1" x14ac:dyDescent="0.25">
      <c r="A16" s="12" t="s">
        <v>66</v>
      </c>
      <c r="B16" s="173" t="s">
        <v>50</v>
      </c>
      <c r="C16" s="200">
        <v>463</v>
      </c>
      <c r="D16" s="201">
        <v>490</v>
      </c>
      <c r="E16" s="201">
        <v>476</v>
      </c>
      <c r="F16" s="201">
        <v>497</v>
      </c>
      <c r="G16" s="201">
        <v>476</v>
      </c>
      <c r="H16" s="201">
        <v>482</v>
      </c>
      <c r="I16" s="201">
        <v>479</v>
      </c>
      <c r="J16" s="201">
        <v>471</v>
      </c>
      <c r="K16" s="202">
        <v>0</v>
      </c>
      <c r="L16" s="202">
        <v>0</v>
      </c>
      <c r="M16" s="222">
        <v>0</v>
      </c>
      <c r="N16" s="235">
        <v>0</v>
      </c>
    </row>
    <row r="17" spans="1:14" ht="15" customHeight="1" x14ac:dyDescent="0.25">
      <c r="A17" s="161" t="s">
        <v>67</v>
      </c>
      <c r="B17" s="172" t="s">
        <v>52</v>
      </c>
      <c r="C17" s="203">
        <v>497</v>
      </c>
      <c r="D17" s="204">
        <v>496</v>
      </c>
      <c r="E17" s="204">
        <v>498</v>
      </c>
      <c r="F17" s="204">
        <v>494</v>
      </c>
      <c r="G17" s="204">
        <v>475</v>
      </c>
      <c r="H17" s="204">
        <v>496</v>
      </c>
      <c r="I17" s="204">
        <v>495</v>
      </c>
      <c r="J17" s="204">
        <v>503</v>
      </c>
      <c r="K17" s="204">
        <v>515</v>
      </c>
      <c r="L17" s="204">
        <v>520</v>
      </c>
      <c r="M17" s="223">
        <v>516</v>
      </c>
      <c r="N17" s="236">
        <v>518</v>
      </c>
    </row>
    <row r="18" spans="1:14" ht="15" customHeight="1" x14ac:dyDescent="0.25">
      <c r="A18" s="12" t="s">
        <v>68</v>
      </c>
      <c r="B18" s="173" t="s">
        <v>50</v>
      </c>
      <c r="C18" s="200">
        <v>1462</v>
      </c>
      <c r="D18" s="201">
        <v>1453</v>
      </c>
      <c r="E18" s="201">
        <v>1467</v>
      </c>
      <c r="F18" s="201">
        <v>1465</v>
      </c>
      <c r="G18" s="201">
        <v>1652</v>
      </c>
      <c r="H18" s="201">
        <v>1645</v>
      </c>
      <c r="I18" s="201">
        <v>1638</v>
      </c>
      <c r="J18" s="201">
        <v>1651</v>
      </c>
      <c r="K18" s="202">
        <v>1621</v>
      </c>
      <c r="L18" s="202">
        <v>1651</v>
      </c>
      <c r="M18" s="222">
        <v>1637</v>
      </c>
      <c r="N18" s="235">
        <v>1636</v>
      </c>
    </row>
    <row r="19" spans="1:14" ht="15" customHeight="1" x14ac:dyDescent="0.25">
      <c r="A19" s="161" t="s">
        <v>69</v>
      </c>
      <c r="B19" s="172" t="s">
        <v>50</v>
      </c>
      <c r="C19" s="203">
        <v>0</v>
      </c>
      <c r="D19" s="204">
        <v>0</v>
      </c>
      <c r="E19" s="204">
        <v>72</v>
      </c>
      <c r="F19" s="204">
        <v>498</v>
      </c>
      <c r="G19" s="204">
        <v>464</v>
      </c>
      <c r="H19" s="204">
        <v>493</v>
      </c>
      <c r="I19" s="204">
        <v>514</v>
      </c>
      <c r="J19" s="204">
        <v>512</v>
      </c>
      <c r="K19" s="204">
        <f>543-17</f>
        <v>526</v>
      </c>
      <c r="L19" s="204">
        <v>513</v>
      </c>
      <c r="M19" s="223">
        <v>539</v>
      </c>
      <c r="N19" s="236">
        <v>547</v>
      </c>
    </row>
    <row r="20" spans="1:14" ht="15" customHeight="1" x14ac:dyDescent="0.25">
      <c r="A20" s="12" t="s">
        <v>70</v>
      </c>
      <c r="B20" s="173" t="s">
        <v>56</v>
      </c>
      <c r="C20" s="200">
        <v>949</v>
      </c>
      <c r="D20" s="201">
        <v>944</v>
      </c>
      <c r="E20" s="201">
        <v>945</v>
      </c>
      <c r="F20" s="201">
        <v>941</v>
      </c>
      <c r="G20" s="201">
        <v>931</v>
      </c>
      <c r="H20" s="201">
        <v>940</v>
      </c>
      <c r="I20" s="201">
        <v>945</v>
      </c>
      <c r="J20" s="201">
        <v>887</v>
      </c>
      <c r="K20" s="202">
        <v>939</v>
      </c>
      <c r="L20" s="202">
        <v>928</v>
      </c>
      <c r="M20" s="222">
        <v>926</v>
      </c>
      <c r="N20" s="235">
        <v>915</v>
      </c>
    </row>
    <row r="21" spans="1:14" ht="15" customHeight="1" x14ac:dyDescent="0.25">
      <c r="A21" s="161" t="s">
        <v>71</v>
      </c>
      <c r="B21" s="172" t="s">
        <v>52</v>
      </c>
      <c r="C21" s="203">
        <v>248</v>
      </c>
      <c r="D21" s="206">
        <v>249</v>
      </c>
      <c r="E21" s="204">
        <v>182</v>
      </c>
      <c r="F21" s="206">
        <v>0</v>
      </c>
      <c r="G21" s="206">
        <v>0</v>
      </c>
      <c r="H21" s="206">
        <v>0</v>
      </c>
      <c r="I21" s="206">
        <v>0</v>
      </c>
      <c r="J21" s="204">
        <v>0</v>
      </c>
      <c r="K21" s="206">
        <v>0</v>
      </c>
      <c r="L21" s="206">
        <v>0</v>
      </c>
      <c r="M21" s="225">
        <v>0</v>
      </c>
      <c r="N21" s="238">
        <v>0</v>
      </c>
    </row>
    <row r="22" spans="1:14" ht="15" customHeight="1" x14ac:dyDescent="0.25">
      <c r="A22" s="12" t="s">
        <v>72</v>
      </c>
      <c r="B22" s="173" t="s">
        <v>58</v>
      </c>
      <c r="C22" s="200">
        <v>183</v>
      </c>
      <c r="D22" s="201">
        <v>188</v>
      </c>
      <c r="E22" s="201">
        <v>172</v>
      </c>
      <c r="F22" s="201">
        <v>187</v>
      </c>
      <c r="G22" s="201">
        <v>170</v>
      </c>
      <c r="H22" s="201">
        <v>191</v>
      </c>
      <c r="I22" s="201">
        <v>192</v>
      </c>
      <c r="J22" s="201">
        <v>176</v>
      </c>
      <c r="K22" s="202">
        <v>191</v>
      </c>
      <c r="L22" s="202">
        <v>157</v>
      </c>
      <c r="M22" s="222">
        <v>190</v>
      </c>
      <c r="N22" s="235">
        <v>181</v>
      </c>
    </row>
    <row r="23" spans="1:14" ht="15" customHeight="1" x14ac:dyDescent="0.25">
      <c r="A23" s="161" t="s">
        <v>73</v>
      </c>
      <c r="B23" s="172" t="s">
        <v>60</v>
      </c>
      <c r="C23" s="203">
        <v>247</v>
      </c>
      <c r="D23" s="204">
        <v>250</v>
      </c>
      <c r="E23" s="204">
        <v>250</v>
      </c>
      <c r="F23" s="204">
        <v>244</v>
      </c>
      <c r="G23" s="204">
        <v>244</v>
      </c>
      <c r="H23" s="204">
        <v>246</v>
      </c>
      <c r="I23" s="204">
        <v>249</v>
      </c>
      <c r="J23" s="204">
        <v>241</v>
      </c>
      <c r="K23" s="204">
        <v>250</v>
      </c>
      <c r="L23" s="204">
        <v>242</v>
      </c>
      <c r="M23" s="223">
        <v>226</v>
      </c>
      <c r="N23" s="236">
        <v>210</v>
      </c>
    </row>
    <row r="24" spans="1:14" ht="15" customHeight="1" x14ac:dyDescent="0.25">
      <c r="A24" s="12" t="s">
        <v>74</v>
      </c>
      <c r="B24" s="173" t="s">
        <v>58</v>
      </c>
      <c r="C24" s="200">
        <v>249</v>
      </c>
      <c r="D24" s="201">
        <v>249</v>
      </c>
      <c r="E24" s="201">
        <v>249</v>
      </c>
      <c r="F24" s="201">
        <v>248</v>
      </c>
      <c r="G24" s="201">
        <v>243</v>
      </c>
      <c r="H24" s="201">
        <v>246</v>
      </c>
      <c r="I24" s="201">
        <v>249</v>
      </c>
      <c r="J24" s="201">
        <v>242</v>
      </c>
      <c r="K24" s="202">
        <v>217</v>
      </c>
      <c r="L24" s="202">
        <v>247</v>
      </c>
      <c r="M24" s="222">
        <v>247</v>
      </c>
      <c r="N24" s="235">
        <v>234</v>
      </c>
    </row>
    <row r="25" spans="1:14" ht="15" customHeight="1" x14ac:dyDescent="0.25">
      <c r="A25" s="161" t="s">
        <v>75</v>
      </c>
      <c r="B25" s="172" t="s">
        <v>52</v>
      </c>
      <c r="C25" s="203">
        <v>20</v>
      </c>
      <c r="D25" s="204">
        <v>30</v>
      </c>
      <c r="E25" s="204">
        <v>24</v>
      </c>
      <c r="F25" s="204">
        <v>30</v>
      </c>
      <c r="G25" s="204">
        <v>27</v>
      </c>
      <c r="H25" s="204">
        <v>17</v>
      </c>
      <c r="I25" s="204">
        <v>24</v>
      </c>
      <c r="J25" s="204">
        <v>24</v>
      </c>
      <c r="K25" s="204">
        <v>17</v>
      </c>
      <c r="L25" s="204">
        <v>21</v>
      </c>
      <c r="M25" s="223">
        <v>23</v>
      </c>
      <c r="N25" s="236">
        <v>2</v>
      </c>
    </row>
    <row r="26" spans="1:14" ht="15" customHeight="1" x14ac:dyDescent="0.25">
      <c r="A26" s="12" t="s">
        <v>76</v>
      </c>
      <c r="B26" s="173" t="s">
        <v>60</v>
      </c>
      <c r="C26" s="207">
        <v>2400</v>
      </c>
      <c r="D26" s="208">
        <v>2412</v>
      </c>
      <c r="E26" s="208">
        <v>2405</v>
      </c>
      <c r="F26" s="208">
        <v>2530</v>
      </c>
      <c r="G26" s="208">
        <v>2495</v>
      </c>
      <c r="H26" s="208">
        <v>2531</v>
      </c>
      <c r="I26" s="208">
        <v>2521</v>
      </c>
      <c r="J26" s="208">
        <v>2493</v>
      </c>
      <c r="K26" s="202">
        <v>2388</v>
      </c>
      <c r="L26" s="202">
        <v>2313</v>
      </c>
      <c r="M26" s="222">
        <v>2455</v>
      </c>
      <c r="N26" s="235">
        <v>2437</v>
      </c>
    </row>
    <row r="27" spans="1:14" ht="15" customHeight="1" thickBot="1" x14ac:dyDescent="0.3">
      <c r="A27" s="161" t="s">
        <v>77</v>
      </c>
      <c r="B27" s="172" t="s">
        <v>52</v>
      </c>
      <c r="C27" s="203">
        <v>477</v>
      </c>
      <c r="D27" s="204">
        <v>479</v>
      </c>
      <c r="E27" s="204">
        <v>482</v>
      </c>
      <c r="F27" s="204">
        <v>471</v>
      </c>
      <c r="G27" s="204">
        <v>475</v>
      </c>
      <c r="H27" s="204">
        <v>471</v>
      </c>
      <c r="I27" s="204">
        <v>479</v>
      </c>
      <c r="J27" s="204">
        <v>479</v>
      </c>
      <c r="K27" s="204">
        <v>400</v>
      </c>
      <c r="L27" s="204">
        <v>402</v>
      </c>
      <c r="M27" s="223">
        <v>490</v>
      </c>
      <c r="N27" s="236">
        <v>499</v>
      </c>
    </row>
    <row r="28" spans="1:14" ht="15" customHeight="1" thickTop="1" x14ac:dyDescent="0.25">
      <c r="A28" s="167" t="s">
        <v>78</v>
      </c>
      <c r="B28" s="174"/>
      <c r="C28" s="209">
        <v>13979</v>
      </c>
      <c r="D28" s="210">
        <v>14000</v>
      </c>
      <c r="E28" s="210">
        <v>14048</v>
      </c>
      <c r="F28" s="210">
        <v>14330</v>
      </c>
      <c r="G28" s="210">
        <v>14373</v>
      </c>
      <c r="H28" s="210">
        <v>14485</v>
      </c>
      <c r="I28" s="210">
        <f>SUM(I3:I27)</f>
        <v>14487</v>
      </c>
      <c r="J28" s="210">
        <f>SUM(J3:J27)</f>
        <v>14655</v>
      </c>
      <c r="K28" s="210">
        <f>SUM(K3:K27)</f>
        <v>13963</v>
      </c>
      <c r="L28" s="210">
        <f>SUM(L3:L27)</f>
        <v>13316</v>
      </c>
      <c r="M28" s="226">
        <f>SUM(M3:M27)</f>
        <v>13918</v>
      </c>
      <c r="N28" s="239">
        <v>13897</v>
      </c>
    </row>
    <row r="29" spans="1:14" ht="15" customHeight="1" x14ac:dyDescent="0.25">
      <c r="A29" s="166" t="s">
        <v>41</v>
      </c>
      <c r="B29" s="175"/>
      <c r="C29" s="211">
        <v>1192</v>
      </c>
      <c r="D29" s="212">
        <v>1226</v>
      </c>
      <c r="E29" s="213">
        <v>1336</v>
      </c>
      <c r="F29" s="212">
        <v>1393</v>
      </c>
      <c r="G29" s="212">
        <v>1734</v>
      </c>
      <c r="H29" s="212">
        <v>1558</v>
      </c>
      <c r="I29" s="212">
        <v>1570</v>
      </c>
      <c r="J29" s="212">
        <v>1862</v>
      </c>
      <c r="K29" s="212">
        <v>1725</v>
      </c>
      <c r="L29" s="212">
        <v>1250</v>
      </c>
      <c r="M29" s="227">
        <v>1330</v>
      </c>
      <c r="N29" s="240">
        <v>1368</v>
      </c>
    </row>
    <row r="30" spans="1:14" ht="15" customHeight="1" x14ac:dyDescent="0.25">
      <c r="A30" s="13" t="s">
        <v>79</v>
      </c>
      <c r="B30" s="176"/>
      <c r="C30" s="214">
        <v>646</v>
      </c>
      <c r="D30" s="215">
        <v>772</v>
      </c>
      <c r="E30" s="215">
        <v>843</v>
      </c>
      <c r="F30" s="215">
        <v>842</v>
      </c>
      <c r="G30" s="215">
        <v>966</v>
      </c>
      <c r="H30" s="215">
        <v>757</v>
      </c>
      <c r="I30" s="215">
        <v>704</v>
      </c>
      <c r="J30" s="215">
        <v>753</v>
      </c>
      <c r="K30" s="216">
        <v>603</v>
      </c>
      <c r="L30" s="216">
        <v>434</v>
      </c>
      <c r="M30" s="228">
        <v>389</v>
      </c>
      <c r="N30" s="241">
        <v>354</v>
      </c>
    </row>
    <row r="31" spans="1:14" ht="15" customHeight="1" x14ac:dyDescent="0.25">
      <c r="A31" s="166" t="s">
        <v>80</v>
      </c>
      <c r="B31" s="175"/>
      <c r="C31" s="211">
        <v>95</v>
      </c>
      <c r="D31" s="213">
        <v>613</v>
      </c>
      <c r="E31" s="213">
        <v>631</v>
      </c>
      <c r="F31" s="213">
        <v>168</v>
      </c>
      <c r="G31" s="213">
        <v>119</v>
      </c>
      <c r="H31" s="213">
        <v>191</v>
      </c>
      <c r="I31" s="213">
        <v>381</v>
      </c>
      <c r="J31" s="213">
        <v>280</v>
      </c>
      <c r="K31" s="204">
        <f>327+29+30+17</f>
        <v>403</v>
      </c>
      <c r="L31" s="204">
        <v>642</v>
      </c>
      <c r="M31" s="223">
        <v>590</v>
      </c>
      <c r="N31" s="236">
        <v>468</v>
      </c>
    </row>
    <row r="32" spans="1:14" ht="15" customHeight="1" thickBot="1" x14ac:dyDescent="0.3">
      <c r="A32" s="14" t="s">
        <v>93</v>
      </c>
      <c r="B32" s="177"/>
      <c r="C32" s="217">
        <v>3657</v>
      </c>
      <c r="D32" s="218">
        <v>4093</v>
      </c>
      <c r="E32" s="218">
        <v>5154</v>
      </c>
      <c r="F32" s="218">
        <v>5786</v>
      </c>
      <c r="G32" s="218">
        <v>5797</v>
      </c>
      <c r="H32" s="218">
        <v>6195</v>
      </c>
      <c r="I32" s="218">
        <v>5718</v>
      </c>
      <c r="J32" s="218">
        <v>5060</v>
      </c>
      <c r="K32" s="218">
        <f>2+242+155+3944</f>
        <v>4343</v>
      </c>
      <c r="L32" s="218">
        <v>4424</v>
      </c>
      <c r="M32" s="229">
        <v>4295</v>
      </c>
      <c r="N32" s="242">
        <v>4536</v>
      </c>
    </row>
    <row r="33" spans="1:14" ht="15" customHeight="1" thickTop="1" x14ac:dyDescent="0.25">
      <c r="A33" s="167" t="s">
        <v>81</v>
      </c>
      <c r="B33" s="174"/>
      <c r="C33" s="209">
        <v>19569</v>
      </c>
      <c r="D33" s="210">
        <v>20704</v>
      </c>
      <c r="E33" s="210">
        <v>22012</v>
      </c>
      <c r="F33" s="210">
        <v>22519</v>
      </c>
      <c r="G33" s="210">
        <v>22989</v>
      </c>
      <c r="H33" s="210">
        <v>23186</v>
      </c>
      <c r="I33" s="210">
        <f t="shared" ref="I33:N33" si="0">SUM(I28:I32)</f>
        <v>22860</v>
      </c>
      <c r="J33" s="210">
        <f t="shared" si="0"/>
        <v>22610</v>
      </c>
      <c r="K33" s="210">
        <f t="shared" si="0"/>
        <v>21037</v>
      </c>
      <c r="L33" s="210">
        <f t="shared" si="0"/>
        <v>20066</v>
      </c>
      <c r="M33" s="226">
        <f t="shared" si="0"/>
        <v>20522</v>
      </c>
      <c r="N33" s="239">
        <f t="shared" si="0"/>
        <v>20623</v>
      </c>
    </row>
    <row r="34" spans="1:14" ht="15" customHeight="1" x14ac:dyDescent="0.25">
      <c r="A34" s="166" t="s">
        <v>82</v>
      </c>
      <c r="B34" s="175"/>
      <c r="C34" s="211">
        <v>195</v>
      </c>
      <c r="D34" s="213">
        <v>180</v>
      </c>
      <c r="E34" s="213">
        <v>167</v>
      </c>
      <c r="F34" s="213">
        <v>183</v>
      </c>
      <c r="G34" s="213">
        <v>171</v>
      </c>
      <c r="H34" s="213">
        <v>175</v>
      </c>
      <c r="I34" s="213">
        <v>213</v>
      </c>
      <c r="J34" s="213">
        <v>214</v>
      </c>
      <c r="K34" s="213">
        <v>218</v>
      </c>
      <c r="L34" s="213">
        <v>210</v>
      </c>
      <c r="M34" s="230">
        <v>188</v>
      </c>
      <c r="N34" s="243">
        <v>186</v>
      </c>
    </row>
    <row r="35" spans="1:14" ht="15" customHeight="1" x14ac:dyDescent="0.25">
      <c r="A35" s="13" t="s">
        <v>83</v>
      </c>
      <c r="B35" s="176"/>
      <c r="C35" s="214">
        <v>38</v>
      </c>
      <c r="D35" s="215">
        <v>38</v>
      </c>
      <c r="E35" s="215">
        <v>43</v>
      </c>
      <c r="F35" s="215">
        <v>24</v>
      </c>
      <c r="G35" s="215">
        <v>39</v>
      </c>
      <c r="H35" s="215">
        <v>29</v>
      </c>
      <c r="I35" s="215">
        <v>34</v>
      </c>
      <c r="J35" s="215">
        <v>49</v>
      </c>
      <c r="K35" s="215">
        <v>40</v>
      </c>
      <c r="L35" s="215">
        <v>41</v>
      </c>
      <c r="M35" s="231">
        <v>38</v>
      </c>
      <c r="N35" s="244">
        <v>33</v>
      </c>
    </row>
    <row r="36" spans="1:14" ht="15" customHeight="1" thickBot="1" x14ac:dyDescent="0.3">
      <c r="A36" s="166" t="s">
        <v>94</v>
      </c>
      <c r="B36" s="175"/>
      <c r="C36" s="211">
        <v>2</v>
      </c>
      <c r="D36" s="213">
        <v>3</v>
      </c>
      <c r="E36" s="213">
        <v>9</v>
      </c>
      <c r="F36" s="213">
        <v>2</v>
      </c>
      <c r="G36" s="213">
        <v>9</v>
      </c>
      <c r="H36" s="213">
        <v>13</v>
      </c>
      <c r="I36" s="213">
        <v>6</v>
      </c>
      <c r="J36" s="213">
        <v>6</v>
      </c>
      <c r="K36" s="213">
        <v>7</v>
      </c>
      <c r="L36" s="213">
        <v>5</v>
      </c>
      <c r="M36" s="230">
        <v>7</v>
      </c>
      <c r="N36" s="243">
        <v>5</v>
      </c>
    </row>
    <row r="37" spans="1:14" ht="15" customHeight="1" thickTop="1" thickBot="1" x14ac:dyDescent="0.3">
      <c r="A37" s="170" t="s">
        <v>84</v>
      </c>
      <c r="B37" s="178"/>
      <c r="C37" s="219">
        <v>235</v>
      </c>
      <c r="D37" s="220">
        <v>221</v>
      </c>
      <c r="E37" s="220">
        <v>219</v>
      </c>
      <c r="F37" s="220">
        <v>209</v>
      </c>
      <c r="G37" s="220">
        <v>219</v>
      </c>
      <c r="H37" s="220">
        <v>217</v>
      </c>
      <c r="I37" s="220">
        <f t="shared" ref="I37:N37" si="1">SUM(I34:I36)</f>
        <v>253</v>
      </c>
      <c r="J37" s="220">
        <f t="shared" si="1"/>
        <v>269</v>
      </c>
      <c r="K37" s="220">
        <f t="shared" si="1"/>
        <v>265</v>
      </c>
      <c r="L37" s="220">
        <f t="shared" si="1"/>
        <v>256</v>
      </c>
      <c r="M37" s="232">
        <f t="shared" si="1"/>
        <v>233</v>
      </c>
      <c r="N37" s="245">
        <f t="shared" si="1"/>
        <v>224</v>
      </c>
    </row>
    <row r="38" spans="1:14" ht="15" customHeight="1" x14ac:dyDescent="0.25">
      <c r="A38" s="15" t="s">
        <v>97</v>
      </c>
    </row>
    <row r="39" spans="1:14" ht="15" customHeight="1" x14ac:dyDescent="0.25">
      <c r="A39" s="15" t="s">
        <v>98</v>
      </c>
    </row>
  </sheetData>
  <mergeCells count="1">
    <mergeCell ref="A1:N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47"/>
  <sheetViews>
    <sheetView workbookViewId="0">
      <selection activeCell="F6" sqref="F6"/>
    </sheetView>
  </sheetViews>
  <sheetFormatPr defaultRowHeight="15" x14ac:dyDescent="0.25"/>
  <cols>
    <col min="1" max="1" width="3.5703125" style="789" customWidth="1"/>
    <col min="2" max="2" width="9.140625" style="2"/>
    <col min="3" max="3" width="10.85546875" style="2" bestFit="1" customWidth="1"/>
    <col min="4" max="4" width="18.140625" style="2" bestFit="1" customWidth="1"/>
    <col min="5" max="5" width="6.140625" style="2" bestFit="1" customWidth="1"/>
    <col min="6" max="16384" width="9.140625" style="2"/>
  </cols>
  <sheetData>
    <row r="1" spans="1:5" ht="18.75" x14ac:dyDescent="0.3">
      <c r="A1" s="951" t="s">
        <v>437</v>
      </c>
      <c r="B1" s="951"/>
      <c r="C1" s="951"/>
      <c r="D1" s="951"/>
      <c r="E1" s="951"/>
    </row>
    <row r="2" spans="1:5" ht="15" customHeight="1" thickBot="1" x14ac:dyDescent="0.3">
      <c r="A2" s="788"/>
      <c r="B2" s="21"/>
      <c r="C2" s="831" t="s">
        <v>430</v>
      </c>
      <c r="D2" s="831" t="s">
        <v>431</v>
      </c>
      <c r="E2" s="831" t="s">
        <v>9</v>
      </c>
    </row>
    <row r="3" spans="1:5" x14ac:dyDescent="0.25">
      <c r="A3" s="956" t="s">
        <v>432</v>
      </c>
      <c r="B3" s="790" t="s">
        <v>115</v>
      </c>
      <c r="C3" s="791">
        <v>8.7999999999999995E-2</v>
      </c>
      <c r="D3" s="791">
        <v>0.24099999999999999</v>
      </c>
      <c r="E3" s="792">
        <v>0.32900000000000001</v>
      </c>
    </row>
    <row r="4" spans="1:5" x14ac:dyDescent="0.25">
      <c r="A4" s="957"/>
      <c r="B4" s="27" t="s">
        <v>116</v>
      </c>
      <c r="C4" s="706">
        <v>0.10299999999999999</v>
      </c>
      <c r="D4" s="706">
        <v>0.23599999999999999</v>
      </c>
      <c r="E4" s="707">
        <v>0.33900000000000002</v>
      </c>
    </row>
    <row r="5" spans="1:5" x14ac:dyDescent="0.25">
      <c r="A5" s="957"/>
      <c r="B5" s="793" t="s">
        <v>117</v>
      </c>
      <c r="C5" s="794">
        <v>9.2999999999999999E-2</v>
      </c>
      <c r="D5" s="794">
        <v>0.24399999999999999</v>
      </c>
      <c r="E5" s="795">
        <v>0.33700000000000002</v>
      </c>
    </row>
    <row r="6" spans="1:5" x14ac:dyDescent="0.25">
      <c r="A6" s="957"/>
      <c r="B6" s="27" t="s">
        <v>118</v>
      </c>
      <c r="C6" s="706">
        <v>0.09</v>
      </c>
      <c r="D6" s="706">
        <v>0.23599999999999999</v>
      </c>
      <c r="E6" s="707">
        <v>0.32700000000000001</v>
      </c>
    </row>
    <row r="7" spans="1:5" x14ac:dyDescent="0.25">
      <c r="A7" s="957"/>
      <c r="B7" s="793" t="s">
        <v>119</v>
      </c>
      <c r="C7" s="794">
        <v>8.6999999999999994E-2</v>
      </c>
      <c r="D7" s="794">
        <v>0.24199999999999999</v>
      </c>
      <c r="E7" s="795">
        <v>0.32900000000000001</v>
      </c>
    </row>
    <row r="8" spans="1:5" x14ac:dyDescent="0.25">
      <c r="A8" s="957"/>
      <c r="B8" s="27" t="s">
        <v>120</v>
      </c>
      <c r="C8" s="706">
        <v>7.1999999999999995E-2</v>
      </c>
      <c r="D8" s="706">
        <v>0.26400000000000001</v>
      </c>
      <c r="E8" s="707">
        <v>0.33600000000000002</v>
      </c>
    </row>
    <row r="9" spans="1:5" x14ac:dyDescent="0.25">
      <c r="A9" s="957"/>
      <c r="B9" s="793" t="s">
        <v>121</v>
      </c>
      <c r="C9" s="794">
        <v>7.2999999999999995E-2</v>
      </c>
      <c r="D9" s="794">
        <v>0.252</v>
      </c>
      <c r="E9" s="795">
        <v>0.32400000000000001</v>
      </c>
    </row>
    <row r="10" spans="1:5" x14ac:dyDescent="0.25">
      <c r="A10" s="957"/>
      <c r="B10" s="27" t="s">
        <v>122</v>
      </c>
      <c r="C10" s="706">
        <v>6.2E-2</v>
      </c>
      <c r="D10" s="706">
        <v>0.23200000000000001</v>
      </c>
      <c r="E10" s="707">
        <v>0.29399999999999998</v>
      </c>
    </row>
    <row r="11" spans="1:5" x14ac:dyDescent="0.25">
      <c r="A11" s="957"/>
      <c r="B11" s="793" t="s">
        <v>123</v>
      </c>
      <c r="C11" s="794">
        <v>0.06</v>
      </c>
      <c r="D11" s="794">
        <v>0.23899999999999999</v>
      </c>
      <c r="E11" s="795">
        <v>0.29899999999999999</v>
      </c>
    </row>
    <row r="12" spans="1:5" x14ac:dyDescent="0.25">
      <c r="A12" s="957"/>
      <c r="B12" s="27" t="s">
        <v>124</v>
      </c>
      <c r="C12" s="706">
        <v>6.6000000000000003E-2</v>
      </c>
      <c r="D12" s="706">
        <v>0.27300000000000002</v>
      </c>
      <c r="E12" s="707">
        <v>0.33900000000000002</v>
      </c>
    </row>
    <row r="13" spans="1:5" ht="15.75" thickBot="1" x14ac:dyDescent="0.3">
      <c r="A13" s="958"/>
      <c r="B13" s="796" t="s">
        <v>476</v>
      </c>
      <c r="C13" s="797">
        <v>7.2999999999999995E-2</v>
      </c>
      <c r="D13" s="797">
        <v>0.26800000000000002</v>
      </c>
      <c r="E13" s="798">
        <v>0.34200000000000003</v>
      </c>
    </row>
    <row r="14" spans="1:5" x14ac:dyDescent="0.25">
      <c r="A14" s="881" t="s">
        <v>433</v>
      </c>
      <c r="B14" s="799" t="s">
        <v>115</v>
      </c>
      <c r="C14" s="800">
        <v>0.15</v>
      </c>
      <c r="D14" s="800">
        <v>0.31900000000000001</v>
      </c>
      <c r="E14" s="801">
        <v>0.46899999999999997</v>
      </c>
    </row>
    <row r="15" spans="1:5" x14ac:dyDescent="0.25">
      <c r="A15" s="882"/>
      <c r="B15" s="27" t="s">
        <v>116</v>
      </c>
      <c r="C15" s="706">
        <v>0.16700000000000001</v>
      </c>
      <c r="D15" s="706">
        <v>0.312</v>
      </c>
      <c r="E15" s="707">
        <v>0.47899999999999998</v>
      </c>
    </row>
    <row r="16" spans="1:5" x14ac:dyDescent="0.25">
      <c r="A16" s="882"/>
      <c r="B16" s="122" t="s">
        <v>117</v>
      </c>
      <c r="C16" s="802">
        <v>0.152</v>
      </c>
      <c r="D16" s="802">
        <v>0.32600000000000001</v>
      </c>
      <c r="E16" s="803">
        <v>0.47799999999999998</v>
      </c>
    </row>
    <row r="17" spans="1:5" x14ac:dyDescent="0.25">
      <c r="A17" s="882"/>
      <c r="B17" s="27" t="s">
        <v>118</v>
      </c>
      <c r="C17" s="706">
        <v>0.14899999999999999</v>
      </c>
      <c r="D17" s="706">
        <v>0.32200000000000001</v>
      </c>
      <c r="E17" s="707">
        <v>0.47099999999999997</v>
      </c>
    </row>
    <row r="18" spans="1:5" x14ac:dyDescent="0.25">
      <c r="A18" s="882"/>
      <c r="B18" s="122" t="s">
        <v>119</v>
      </c>
      <c r="C18" s="802">
        <v>0.14099999999999999</v>
      </c>
      <c r="D18" s="802">
        <v>0.33200000000000002</v>
      </c>
      <c r="E18" s="803">
        <v>0.47299999999999998</v>
      </c>
    </row>
    <row r="19" spans="1:5" x14ac:dyDescent="0.25">
      <c r="A19" s="882"/>
      <c r="B19" s="27" t="s">
        <v>120</v>
      </c>
      <c r="C19" s="706">
        <v>0.11899999999999999</v>
      </c>
      <c r="D19" s="706">
        <v>0.33900000000000002</v>
      </c>
      <c r="E19" s="707">
        <v>0.45800000000000002</v>
      </c>
    </row>
    <row r="20" spans="1:5" x14ac:dyDescent="0.25">
      <c r="A20" s="882"/>
      <c r="B20" s="122" t="s">
        <v>121</v>
      </c>
      <c r="C20" s="802">
        <v>0.123</v>
      </c>
      <c r="D20" s="802">
        <v>0.32</v>
      </c>
      <c r="E20" s="803">
        <v>0.443</v>
      </c>
    </row>
    <row r="21" spans="1:5" x14ac:dyDescent="0.25">
      <c r="A21" s="882"/>
      <c r="B21" s="27" t="s">
        <v>122</v>
      </c>
      <c r="C21" s="706">
        <v>0.109</v>
      </c>
      <c r="D21" s="706">
        <v>0.30399999999999999</v>
      </c>
      <c r="E21" s="707">
        <v>0.41299999999999998</v>
      </c>
    </row>
    <row r="22" spans="1:5" x14ac:dyDescent="0.25">
      <c r="A22" s="882"/>
      <c r="B22" s="122" t="s">
        <v>123</v>
      </c>
      <c r="C22" s="802">
        <v>0.112</v>
      </c>
      <c r="D22" s="802">
        <v>0.32700000000000001</v>
      </c>
      <c r="E22" s="803">
        <v>0.439</v>
      </c>
    </row>
    <row r="23" spans="1:5" ht="15.75" thickBot="1" x14ac:dyDescent="0.3">
      <c r="A23" s="959"/>
      <c r="B23" s="804" t="s">
        <v>124</v>
      </c>
      <c r="C23" s="708">
        <v>0.111</v>
      </c>
      <c r="D23" s="708">
        <v>0.34899999999999998</v>
      </c>
      <c r="E23" s="709">
        <v>0.46100000000000002</v>
      </c>
    </row>
    <row r="24" spans="1:5" x14ac:dyDescent="0.25">
      <c r="A24" s="883" t="s">
        <v>434</v>
      </c>
      <c r="B24" s="805" t="s">
        <v>115</v>
      </c>
      <c r="C24" s="806">
        <v>0.186</v>
      </c>
      <c r="D24" s="806">
        <v>0.33900000000000002</v>
      </c>
      <c r="E24" s="807">
        <v>0.52500000000000002</v>
      </c>
    </row>
    <row r="25" spans="1:5" x14ac:dyDescent="0.25">
      <c r="A25" s="884"/>
      <c r="B25" s="27" t="s">
        <v>116</v>
      </c>
      <c r="C25" s="706">
        <v>0.19900000000000001</v>
      </c>
      <c r="D25" s="706">
        <v>0.33300000000000002</v>
      </c>
      <c r="E25" s="707">
        <v>0.53200000000000003</v>
      </c>
    </row>
    <row r="26" spans="1:5" x14ac:dyDescent="0.25">
      <c r="A26" s="884"/>
      <c r="B26" s="808" t="s">
        <v>117</v>
      </c>
      <c r="C26" s="809">
        <v>0.182</v>
      </c>
      <c r="D26" s="809">
        <v>0.35</v>
      </c>
      <c r="E26" s="810">
        <v>0.53200000000000003</v>
      </c>
    </row>
    <row r="27" spans="1:5" x14ac:dyDescent="0.25">
      <c r="A27" s="884"/>
      <c r="B27" s="27" t="s">
        <v>118</v>
      </c>
      <c r="C27" s="706">
        <v>0.17299999999999999</v>
      </c>
      <c r="D27" s="706">
        <v>0.34499999999999997</v>
      </c>
      <c r="E27" s="707">
        <v>0.51800000000000002</v>
      </c>
    </row>
    <row r="28" spans="1:5" x14ac:dyDescent="0.25">
      <c r="A28" s="884"/>
      <c r="B28" s="808" t="s">
        <v>119</v>
      </c>
      <c r="C28" s="809">
        <v>0.16800000000000001</v>
      </c>
      <c r="D28" s="809">
        <v>0.35</v>
      </c>
      <c r="E28" s="810">
        <v>0.51800000000000002</v>
      </c>
    </row>
    <row r="29" spans="1:5" x14ac:dyDescent="0.25">
      <c r="A29" s="884"/>
      <c r="B29" s="27" t="s">
        <v>120</v>
      </c>
      <c r="C29" s="706">
        <v>0.14399999999999999</v>
      </c>
      <c r="D29" s="706">
        <v>0.35499999999999998</v>
      </c>
      <c r="E29" s="707">
        <v>0.498</v>
      </c>
    </row>
    <row r="30" spans="1:5" x14ac:dyDescent="0.25">
      <c r="A30" s="884"/>
      <c r="B30" s="808" t="s">
        <v>121</v>
      </c>
      <c r="C30" s="809">
        <v>0.153</v>
      </c>
      <c r="D30" s="809">
        <v>0.33500000000000002</v>
      </c>
      <c r="E30" s="810">
        <v>0.48799999999999999</v>
      </c>
    </row>
    <row r="31" spans="1:5" x14ac:dyDescent="0.25">
      <c r="A31" s="884"/>
      <c r="B31" s="27" t="s">
        <v>122</v>
      </c>
      <c r="C31" s="706">
        <v>0.13900000000000001</v>
      </c>
      <c r="D31" s="706">
        <v>0.32200000000000001</v>
      </c>
      <c r="E31" s="707">
        <v>0.46100000000000002</v>
      </c>
    </row>
    <row r="32" spans="1:5" ht="15.75" thickBot="1" x14ac:dyDescent="0.3">
      <c r="A32" s="885"/>
      <c r="B32" s="811" t="s">
        <v>123</v>
      </c>
      <c r="C32" s="812">
        <v>0.14099999999999999</v>
      </c>
      <c r="D32" s="812">
        <v>0.34499999999999997</v>
      </c>
      <c r="E32" s="813">
        <v>0.48599999999999999</v>
      </c>
    </row>
    <row r="33" spans="1:5" x14ac:dyDescent="0.25">
      <c r="A33" s="952" t="s">
        <v>435</v>
      </c>
      <c r="B33" s="814" t="s">
        <v>115</v>
      </c>
      <c r="C33" s="815">
        <v>0.20899999999999999</v>
      </c>
      <c r="D33" s="815">
        <v>0.34200000000000003</v>
      </c>
      <c r="E33" s="816">
        <v>0.55100000000000005</v>
      </c>
    </row>
    <row r="34" spans="1:5" x14ac:dyDescent="0.25">
      <c r="A34" s="886"/>
      <c r="B34" s="27" t="s">
        <v>116</v>
      </c>
      <c r="C34" s="706">
        <v>0.221</v>
      </c>
      <c r="D34" s="706">
        <v>0.33700000000000002</v>
      </c>
      <c r="E34" s="707">
        <v>0.55700000000000005</v>
      </c>
    </row>
    <row r="35" spans="1:5" x14ac:dyDescent="0.25">
      <c r="A35" s="886"/>
      <c r="B35" s="817" t="s">
        <v>117</v>
      </c>
      <c r="C35" s="818">
        <v>0.20100000000000001</v>
      </c>
      <c r="D35" s="818">
        <v>0.35599999999999998</v>
      </c>
      <c r="E35" s="819">
        <v>0.55600000000000005</v>
      </c>
    </row>
    <row r="36" spans="1:5" x14ac:dyDescent="0.25">
      <c r="A36" s="886"/>
      <c r="B36" s="27" t="s">
        <v>118</v>
      </c>
      <c r="C36" s="706">
        <v>0.193</v>
      </c>
      <c r="D36" s="706">
        <v>0.35</v>
      </c>
      <c r="E36" s="707">
        <v>0.54300000000000004</v>
      </c>
    </row>
    <row r="37" spans="1:5" x14ac:dyDescent="0.25">
      <c r="A37" s="886"/>
      <c r="B37" s="817" t="s">
        <v>119</v>
      </c>
      <c r="C37" s="818">
        <v>0.189</v>
      </c>
      <c r="D37" s="818">
        <v>0.35399999999999998</v>
      </c>
      <c r="E37" s="819">
        <v>0.54300000000000004</v>
      </c>
    </row>
    <row r="38" spans="1:5" x14ac:dyDescent="0.25">
      <c r="A38" s="886"/>
      <c r="B38" s="27" t="s">
        <v>120</v>
      </c>
      <c r="C38" s="706">
        <v>0.16400000000000001</v>
      </c>
      <c r="D38" s="706">
        <v>0.35899999999999999</v>
      </c>
      <c r="E38" s="707">
        <v>0.52300000000000002</v>
      </c>
    </row>
    <row r="39" spans="1:5" x14ac:dyDescent="0.25">
      <c r="A39" s="886"/>
      <c r="B39" s="817" t="s">
        <v>121</v>
      </c>
      <c r="C39" s="818">
        <v>0.17599999999999999</v>
      </c>
      <c r="D39" s="818">
        <v>0.34</v>
      </c>
      <c r="E39" s="819">
        <v>0.51600000000000001</v>
      </c>
    </row>
    <row r="40" spans="1:5" ht="15.75" thickBot="1" x14ac:dyDescent="0.3">
      <c r="A40" s="887"/>
      <c r="B40" s="804" t="s">
        <v>122</v>
      </c>
      <c r="C40" s="708">
        <v>0.161</v>
      </c>
      <c r="D40" s="708">
        <v>0.32800000000000001</v>
      </c>
      <c r="E40" s="709">
        <v>0.49</v>
      </c>
    </row>
    <row r="41" spans="1:5" x14ac:dyDescent="0.25">
      <c r="A41" s="953" t="s">
        <v>436</v>
      </c>
      <c r="B41" s="820" t="s">
        <v>115</v>
      </c>
      <c r="C41" s="821">
        <v>0.22700000000000001</v>
      </c>
      <c r="D41" s="821">
        <v>0.34499999999999997</v>
      </c>
      <c r="E41" s="822">
        <v>0.57299999999999995</v>
      </c>
    </row>
    <row r="42" spans="1:5" x14ac:dyDescent="0.25">
      <c r="A42" s="954"/>
      <c r="B42" s="27" t="s">
        <v>116</v>
      </c>
      <c r="C42" s="706">
        <v>0.23499999999999999</v>
      </c>
      <c r="D42" s="706">
        <v>0.34</v>
      </c>
      <c r="E42" s="707">
        <v>0.57499999999999996</v>
      </c>
    </row>
    <row r="43" spans="1:5" x14ac:dyDescent="0.25">
      <c r="A43" s="954"/>
      <c r="B43" s="823" t="s">
        <v>117</v>
      </c>
      <c r="C43" s="823">
        <v>0.21199999999999999</v>
      </c>
      <c r="D43" s="824">
        <v>0.35799999999999998</v>
      </c>
      <c r="E43" s="825">
        <v>0.56999999999999995</v>
      </c>
    </row>
    <row r="44" spans="1:5" x14ac:dyDescent="0.25">
      <c r="A44" s="954"/>
      <c r="B44" s="26" t="s">
        <v>118</v>
      </c>
      <c r="C44" s="26">
        <v>0.20300000000000001</v>
      </c>
      <c r="D44" s="826">
        <v>0.35099999999999998</v>
      </c>
      <c r="E44" s="827">
        <v>0.55500000000000005</v>
      </c>
    </row>
    <row r="45" spans="1:5" x14ac:dyDescent="0.25">
      <c r="A45" s="954"/>
      <c r="B45" s="823" t="s">
        <v>119</v>
      </c>
      <c r="C45" s="823">
        <v>0.20300000000000001</v>
      </c>
      <c r="D45" s="824">
        <v>0.35699999999999998</v>
      </c>
      <c r="E45" s="825">
        <v>0.56000000000000005</v>
      </c>
    </row>
    <row r="46" spans="1:5" x14ac:dyDescent="0.25">
      <c r="A46" s="954"/>
      <c r="B46" s="26" t="s">
        <v>120</v>
      </c>
      <c r="C46" s="26">
        <v>0.17899999999999999</v>
      </c>
      <c r="D46" s="826">
        <v>0.35899999999999999</v>
      </c>
      <c r="E46" s="827">
        <v>0.53800000000000003</v>
      </c>
    </row>
    <row r="47" spans="1:5" ht="15.75" thickBot="1" x14ac:dyDescent="0.3">
      <c r="A47" s="955"/>
      <c r="B47" s="828" t="s">
        <v>121</v>
      </c>
      <c r="C47" s="828">
        <v>0.19400000000000001</v>
      </c>
      <c r="D47" s="829">
        <v>0.34</v>
      </c>
      <c r="E47" s="830">
        <v>0.53400000000000003</v>
      </c>
    </row>
  </sheetData>
  <mergeCells count="6">
    <mergeCell ref="A1:E1"/>
    <mergeCell ref="A33:A40"/>
    <mergeCell ref="A41:A47"/>
    <mergeCell ref="A24:A32"/>
    <mergeCell ref="A3:A13"/>
    <mergeCell ref="A14: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M31"/>
  <sheetViews>
    <sheetView workbookViewId="0">
      <selection sqref="A1:M1"/>
    </sheetView>
  </sheetViews>
  <sheetFormatPr defaultRowHeight="15" x14ac:dyDescent="0.25"/>
  <cols>
    <col min="1" max="1" width="39.5703125" style="2" bestFit="1" customWidth="1"/>
    <col min="2" max="16384" width="9.140625" style="2"/>
  </cols>
  <sheetData>
    <row r="1" spans="1:13" ht="21.75" thickBot="1" x14ac:dyDescent="0.4">
      <c r="A1" s="836" t="s">
        <v>530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</row>
    <row r="2" spans="1:13" x14ac:dyDescent="0.25">
      <c r="A2" s="7" t="s">
        <v>47</v>
      </c>
      <c r="B2" s="8">
        <v>2004</v>
      </c>
      <c r="C2" s="8">
        <v>2005</v>
      </c>
      <c r="D2" s="8">
        <v>2006</v>
      </c>
      <c r="E2" s="8">
        <v>2007</v>
      </c>
      <c r="F2" s="8">
        <v>2008</v>
      </c>
      <c r="G2" s="8">
        <v>2009</v>
      </c>
      <c r="H2" s="8">
        <v>2010</v>
      </c>
      <c r="I2" s="8">
        <v>2011</v>
      </c>
      <c r="J2" s="8">
        <v>2012</v>
      </c>
      <c r="K2" s="8">
        <v>2013</v>
      </c>
      <c r="L2" s="9">
        <v>2014</v>
      </c>
      <c r="M2" s="9">
        <v>2015</v>
      </c>
    </row>
    <row r="3" spans="1:13" x14ac:dyDescent="0.25">
      <c r="A3" s="161" t="s">
        <v>85</v>
      </c>
      <c r="B3" s="163">
        <v>1007</v>
      </c>
      <c r="C3" s="163">
        <v>1007</v>
      </c>
      <c r="D3" s="163">
        <v>1007</v>
      </c>
      <c r="E3" s="163">
        <v>1007</v>
      </c>
      <c r="F3" s="163">
        <v>1007</v>
      </c>
      <c r="G3" s="163">
        <v>1007</v>
      </c>
      <c r="H3" s="163">
        <v>1007</v>
      </c>
      <c r="I3" s="163">
        <v>1007</v>
      </c>
      <c r="J3" s="163">
        <v>1007</v>
      </c>
      <c r="K3" s="163">
        <v>1007</v>
      </c>
      <c r="L3" s="164">
        <v>1050</v>
      </c>
      <c r="M3" s="164">
        <v>1050</v>
      </c>
    </row>
    <row r="4" spans="1:13" x14ac:dyDescent="0.25">
      <c r="A4" s="5" t="s">
        <v>51</v>
      </c>
      <c r="B4" s="4">
        <v>494</v>
      </c>
      <c r="C4" s="4">
        <v>494</v>
      </c>
      <c r="D4" s="4">
        <v>494</v>
      </c>
      <c r="E4" s="4">
        <v>494</v>
      </c>
      <c r="F4" s="4">
        <v>494</v>
      </c>
      <c r="G4" s="4">
        <v>494</v>
      </c>
      <c r="H4" s="4">
        <v>494</v>
      </c>
      <c r="I4" s="4">
        <v>506</v>
      </c>
      <c r="J4" s="4">
        <v>524</v>
      </c>
      <c r="K4" s="4">
        <v>524</v>
      </c>
      <c r="L4" s="6">
        <v>520</v>
      </c>
      <c r="M4" s="6">
        <v>520</v>
      </c>
    </row>
    <row r="5" spans="1:13" x14ac:dyDescent="0.25">
      <c r="A5" s="161" t="s">
        <v>53</v>
      </c>
      <c r="B5" s="162">
        <v>826</v>
      </c>
      <c r="C5" s="162">
        <v>826</v>
      </c>
      <c r="D5" s="162">
        <v>826</v>
      </c>
      <c r="E5" s="162">
        <v>926</v>
      </c>
      <c r="F5" s="162">
        <v>926</v>
      </c>
      <c r="G5" s="162">
        <v>926</v>
      </c>
      <c r="H5" s="162">
        <v>920</v>
      </c>
      <c r="I5" s="162">
        <v>920</v>
      </c>
      <c r="J5" s="162">
        <v>920</v>
      </c>
      <c r="K5" s="162">
        <v>803</v>
      </c>
      <c r="L5" s="165">
        <v>880</v>
      </c>
      <c r="M5" s="165">
        <v>880</v>
      </c>
    </row>
    <row r="6" spans="1:13" x14ac:dyDescent="0.25">
      <c r="A6" s="5" t="s">
        <v>54</v>
      </c>
      <c r="B6" s="4">
        <v>292</v>
      </c>
      <c r="C6" s="4">
        <v>292</v>
      </c>
      <c r="D6" s="4">
        <v>292</v>
      </c>
      <c r="E6" s="4">
        <v>292</v>
      </c>
      <c r="F6" s="4">
        <v>292</v>
      </c>
      <c r="G6" s="4">
        <v>282</v>
      </c>
      <c r="H6" s="4">
        <v>292</v>
      </c>
      <c r="I6" s="4">
        <v>304</v>
      </c>
      <c r="J6" s="4">
        <v>304</v>
      </c>
      <c r="K6" s="4">
        <v>304</v>
      </c>
      <c r="L6" s="6">
        <v>304</v>
      </c>
      <c r="M6" s="6">
        <v>304</v>
      </c>
    </row>
    <row r="7" spans="1:13" x14ac:dyDescent="0.25">
      <c r="A7" s="161" t="s">
        <v>55</v>
      </c>
      <c r="B7" s="162">
        <v>336</v>
      </c>
      <c r="C7" s="162">
        <v>320</v>
      </c>
      <c r="D7" s="162">
        <v>336</v>
      </c>
      <c r="E7" s="162">
        <v>336</v>
      </c>
      <c r="F7" s="162">
        <v>336</v>
      </c>
      <c r="G7" s="162">
        <v>336</v>
      </c>
      <c r="H7" s="162">
        <v>336</v>
      </c>
      <c r="I7" s="162">
        <v>652</v>
      </c>
      <c r="J7" s="162">
        <v>604</v>
      </c>
      <c r="K7" s="162">
        <v>336</v>
      </c>
      <c r="L7" s="165">
        <v>320</v>
      </c>
      <c r="M7" s="165">
        <v>320</v>
      </c>
    </row>
    <row r="8" spans="1:13" x14ac:dyDescent="0.25">
      <c r="A8" s="5" t="s">
        <v>86</v>
      </c>
      <c r="B8" s="4">
        <v>100</v>
      </c>
      <c r="C8" s="4">
        <v>100</v>
      </c>
      <c r="D8" s="4">
        <v>100</v>
      </c>
      <c r="E8" s="4">
        <v>100</v>
      </c>
      <c r="F8" s="4">
        <v>100</v>
      </c>
      <c r="G8" s="4">
        <v>100</v>
      </c>
      <c r="H8" s="4">
        <v>0</v>
      </c>
      <c r="I8" s="4">
        <v>0</v>
      </c>
      <c r="J8" s="4">
        <v>0</v>
      </c>
      <c r="K8" s="4">
        <v>0</v>
      </c>
      <c r="L8" s="6">
        <v>0</v>
      </c>
      <c r="M8" s="6">
        <v>0</v>
      </c>
    </row>
    <row r="9" spans="1:13" x14ac:dyDescent="0.25">
      <c r="A9" s="161" t="s">
        <v>59</v>
      </c>
      <c r="B9" s="163">
        <v>150</v>
      </c>
      <c r="C9" s="163">
        <v>150</v>
      </c>
      <c r="D9" s="163">
        <v>150</v>
      </c>
      <c r="E9" s="163">
        <v>150</v>
      </c>
      <c r="F9" s="163">
        <v>150</v>
      </c>
      <c r="G9" s="163">
        <v>150</v>
      </c>
      <c r="H9" s="163">
        <v>150</v>
      </c>
      <c r="I9" s="163">
        <v>150</v>
      </c>
      <c r="J9" s="163">
        <v>150</v>
      </c>
      <c r="K9" s="163">
        <v>150</v>
      </c>
      <c r="L9" s="164">
        <v>150</v>
      </c>
      <c r="M9" s="164">
        <v>150</v>
      </c>
    </row>
    <row r="10" spans="1:13" x14ac:dyDescent="0.25">
      <c r="A10" s="5" t="s">
        <v>25</v>
      </c>
      <c r="B10" s="4">
        <v>756</v>
      </c>
      <c r="C10" s="4">
        <v>756</v>
      </c>
      <c r="D10" s="4">
        <v>756</v>
      </c>
      <c r="E10" s="4">
        <v>756</v>
      </c>
      <c r="F10" s="4">
        <v>756</v>
      </c>
      <c r="G10" s="4">
        <v>756</v>
      </c>
      <c r="H10" s="4">
        <v>756</v>
      </c>
      <c r="I10" s="4">
        <v>756</v>
      </c>
      <c r="J10" s="4">
        <v>756</v>
      </c>
      <c r="K10" s="4">
        <v>756</v>
      </c>
      <c r="L10" s="6">
        <v>756</v>
      </c>
      <c r="M10" s="6">
        <v>756</v>
      </c>
    </row>
    <row r="11" spans="1:13" x14ac:dyDescent="0.25">
      <c r="A11" s="161" t="s">
        <v>87</v>
      </c>
      <c r="B11" s="162">
        <v>786</v>
      </c>
      <c r="C11" s="162">
        <v>786</v>
      </c>
      <c r="D11" s="162">
        <v>786</v>
      </c>
      <c r="E11" s="162">
        <v>786</v>
      </c>
      <c r="F11" s="162">
        <v>936</v>
      </c>
      <c r="G11" s="162">
        <v>944</v>
      </c>
      <c r="H11" s="162">
        <v>936</v>
      </c>
      <c r="I11" s="162">
        <v>936</v>
      </c>
      <c r="J11" s="162">
        <v>925</v>
      </c>
      <c r="K11" s="162">
        <v>929</v>
      </c>
      <c r="L11" s="165">
        <v>929</v>
      </c>
      <c r="M11" s="165">
        <v>929</v>
      </c>
    </row>
    <row r="12" spans="1:13" x14ac:dyDescent="0.25">
      <c r="A12" s="5" t="s">
        <v>88</v>
      </c>
      <c r="B12" s="4">
        <v>224</v>
      </c>
      <c r="C12" s="4">
        <v>224</v>
      </c>
      <c r="D12" s="4">
        <v>224</v>
      </c>
      <c r="E12" s="4">
        <v>224</v>
      </c>
      <c r="F12" s="4">
        <v>224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6">
        <v>0</v>
      </c>
      <c r="M12" s="6">
        <v>0</v>
      </c>
    </row>
    <row r="13" spans="1:13" x14ac:dyDescent="0.25">
      <c r="A13" s="161" t="s">
        <v>63</v>
      </c>
      <c r="B13" s="162">
        <v>484</v>
      </c>
      <c r="C13" s="162">
        <v>484</v>
      </c>
      <c r="D13" s="162">
        <v>484</v>
      </c>
      <c r="E13" s="162">
        <v>484</v>
      </c>
      <c r="F13" s="162">
        <v>484</v>
      </c>
      <c r="G13" s="162">
        <v>484</v>
      </c>
      <c r="H13" s="162">
        <v>484</v>
      </c>
      <c r="I13" s="162">
        <v>484</v>
      </c>
      <c r="J13" s="162">
        <v>484</v>
      </c>
      <c r="K13" s="162">
        <v>484</v>
      </c>
      <c r="L13" s="165">
        <v>480</v>
      </c>
      <c r="M13" s="165">
        <v>480</v>
      </c>
    </row>
    <row r="14" spans="1:13" x14ac:dyDescent="0.25">
      <c r="A14" s="5" t="s">
        <v>89</v>
      </c>
      <c r="B14" s="4">
        <v>480</v>
      </c>
      <c r="C14" s="4">
        <v>480</v>
      </c>
      <c r="D14" s="4">
        <v>480</v>
      </c>
      <c r="E14" s="4">
        <v>480</v>
      </c>
      <c r="F14" s="4">
        <v>480</v>
      </c>
      <c r="G14" s="4">
        <v>480</v>
      </c>
      <c r="H14" s="4">
        <v>480</v>
      </c>
      <c r="I14" s="4">
        <v>542</v>
      </c>
      <c r="J14" s="4">
        <v>542</v>
      </c>
      <c r="K14" s="4">
        <v>566</v>
      </c>
      <c r="L14" s="6">
        <v>572</v>
      </c>
      <c r="M14" s="6">
        <v>572</v>
      </c>
    </row>
    <row r="15" spans="1:13" x14ac:dyDescent="0.25">
      <c r="A15" s="161" t="s">
        <v>90</v>
      </c>
      <c r="B15" s="163">
        <v>900</v>
      </c>
      <c r="C15" s="163">
        <v>900</v>
      </c>
      <c r="D15" s="163">
        <v>900</v>
      </c>
      <c r="E15" s="163">
        <v>900</v>
      </c>
      <c r="F15" s="163">
        <v>866</v>
      </c>
      <c r="G15" s="163">
        <v>976</v>
      </c>
      <c r="H15" s="163">
        <v>976</v>
      </c>
      <c r="I15" s="163">
        <v>976</v>
      </c>
      <c r="J15" s="163">
        <v>976</v>
      </c>
      <c r="K15" s="163">
        <v>976</v>
      </c>
      <c r="L15" s="164">
        <v>976</v>
      </c>
      <c r="M15" s="164">
        <v>976</v>
      </c>
    </row>
    <row r="16" spans="1:13" x14ac:dyDescent="0.25">
      <c r="A16" s="5" t="s">
        <v>66</v>
      </c>
      <c r="B16" s="4">
        <v>500</v>
      </c>
      <c r="C16" s="4">
        <v>500</v>
      </c>
      <c r="D16" s="4">
        <v>500</v>
      </c>
      <c r="E16" s="4">
        <v>500</v>
      </c>
      <c r="F16" s="4">
        <v>500</v>
      </c>
      <c r="G16" s="4">
        <v>500</v>
      </c>
      <c r="H16" s="4">
        <v>500</v>
      </c>
      <c r="I16" s="4">
        <v>500</v>
      </c>
      <c r="J16" s="4">
        <v>0</v>
      </c>
      <c r="K16" s="4">
        <v>0</v>
      </c>
      <c r="L16" s="6">
        <v>0</v>
      </c>
      <c r="M16" s="6">
        <v>0</v>
      </c>
    </row>
    <row r="17" spans="1:13" x14ac:dyDescent="0.25">
      <c r="A17" s="161" t="s">
        <v>67</v>
      </c>
      <c r="B17" s="162">
        <v>499</v>
      </c>
      <c r="C17" s="162">
        <v>499</v>
      </c>
      <c r="D17" s="162">
        <v>499</v>
      </c>
      <c r="E17" s="162">
        <v>499</v>
      </c>
      <c r="F17" s="162">
        <v>499</v>
      </c>
      <c r="G17" s="162">
        <v>499</v>
      </c>
      <c r="H17" s="162">
        <v>499</v>
      </c>
      <c r="I17" s="162">
        <v>507</v>
      </c>
      <c r="J17" s="162">
        <v>525</v>
      </c>
      <c r="K17" s="162">
        <v>525</v>
      </c>
      <c r="L17" s="165">
        <v>521</v>
      </c>
      <c r="M17" s="165">
        <v>521</v>
      </c>
    </row>
    <row r="18" spans="1:13" x14ac:dyDescent="0.25">
      <c r="A18" s="5" t="s">
        <v>68</v>
      </c>
      <c r="B18" s="4">
        <v>1471</v>
      </c>
      <c r="C18" s="4">
        <v>1471</v>
      </c>
      <c r="D18" s="4">
        <v>1471</v>
      </c>
      <c r="E18" s="4">
        <v>1471</v>
      </c>
      <c r="F18" s="4">
        <v>1660</v>
      </c>
      <c r="G18" s="4">
        <v>1661</v>
      </c>
      <c r="H18" s="4">
        <v>1661</v>
      </c>
      <c r="I18" s="4">
        <v>1661</v>
      </c>
      <c r="J18" s="4">
        <v>1661</v>
      </c>
      <c r="K18" s="4">
        <v>1661</v>
      </c>
      <c r="L18" s="6">
        <v>1620</v>
      </c>
      <c r="M18" s="6">
        <v>1620</v>
      </c>
    </row>
    <row r="19" spans="1:13" x14ac:dyDescent="0.25">
      <c r="A19" s="161" t="s">
        <v>69</v>
      </c>
      <c r="B19" s="162">
        <v>0</v>
      </c>
      <c r="C19" s="162">
        <v>0</v>
      </c>
      <c r="D19" s="162">
        <v>72</v>
      </c>
      <c r="E19" s="162">
        <v>519</v>
      </c>
      <c r="F19" s="162">
        <v>519</v>
      </c>
      <c r="G19" s="162">
        <v>519</v>
      </c>
      <c r="H19" s="162">
        <v>519</v>
      </c>
      <c r="I19" s="162">
        <v>519</v>
      </c>
      <c r="J19" s="162">
        <v>559</v>
      </c>
      <c r="K19" s="162">
        <v>565</v>
      </c>
      <c r="L19" s="165">
        <v>574</v>
      </c>
      <c r="M19" s="165">
        <v>590</v>
      </c>
    </row>
    <row r="20" spans="1:13" x14ac:dyDescent="0.25">
      <c r="A20" s="5" t="s">
        <v>70</v>
      </c>
      <c r="B20" s="4">
        <v>953</v>
      </c>
      <c r="C20" s="4">
        <v>953</v>
      </c>
      <c r="D20" s="4">
        <v>953</v>
      </c>
      <c r="E20" s="4">
        <v>953</v>
      </c>
      <c r="F20" s="4">
        <v>953</v>
      </c>
      <c r="G20" s="4">
        <v>953</v>
      </c>
      <c r="H20" s="4">
        <v>951</v>
      </c>
      <c r="I20" s="4">
        <v>898</v>
      </c>
      <c r="J20" s="4">
        <v>953</v>
      </c>
      <c r="K20" s="4">
        <v>953</v>
      </c>
      <c r="L20" s="6">
        <v>930</v>
      </c>
      <c r="M20" s="6">
        <v>930</v>
      </c>
    </row>
    <row r="21" spans="1:13" x14ac:dyDescent="0.25">
      <c r="A21" s="161" t="s">
        <v>91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4">
        <v>0</v>
      </c>
      <c r="M21" s="164">
        <v>0</v>
      </c>
    </row>
    <row r="22" spans="1:13" x14ac:dyDescent="0.25">
      <c r="A22" s="5" t="s">
        <v>71</v>
      </c>
      <c r="B22" s="4">
        <v>256</v>
      </c>
      <c r="C22" s="4">
        <v>256</v>
      </c>
      <c r="D22" s="4">
        <v>184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6">
        <v>0</v>
      </c>
      <c r="M22" s="6">
        <v>0</v>
      </c>
    </row>
    <row r="23" spans="1:13" x14ac:dyDescent="0.25">
      <c r="A23" s="161" t="s">
        <v>72</v>
      </c>
      <c r="B23" s="162">
        <v>192</v>
      </c>
      <c r="C23" s="162">
        <v>192</v>
      </c>
      <c r="D23" s="162">
        <v>192</v>
      </c>
      <c r="E23" s="162">
        <v>192</v>
      </c>
      <c r="F23" s="162">
        <v>192</v>
      </c>
      <c r="G23" s="162">
        <v>192</v>
      </c>
      <c r="H23" s="162">
        <v>192</v>
      </c>
      <c r="I23" s="162">
        <v>192</v>
      </c>
      <c r="J23" s="162">
        <v>192</v>
      </c>
      <c r="K23" s="162">
        <v>192</v>
      </c>
      <c r="L23" s="165">
        <v>192</v>
      </c>
      <c r="M23" s="165">
        <v>192</v>
      </c>
    </row>
    <row r="24" spans="1:13" x14ac:dyDescent="0.25">
      <c r="A24" s="5" t="s">
        <v>73</v>
      </c>
      <c r="B24" s="4">
        <v>255</v>
      </c>
      <c r="C24" s="4">
        <v>255</v>
      </c>
      <c r="D24" s="4">
        <v>255</v>
      </c>
      <c r="E24" s="4">
        <v>255</v>
      </c>
      <c r="F24" s="4">
        <v>255</v>
      </c>
      <c r="G24" s="4">
        <v>255</v>
      </c>
      <c r="H24" s="4">
        <v>255</v>
      </c>
      <c r="I24" s="4">
        <v>255</v>
      </c>
      <c r="J24" s="4">
        <v>255</v>
      </c>
      <c r="K24" s="4">
        <v>255</v>
      </c>
      <c r="L24" s="6">
        <v>255</v>
      </c>
      <c r="M24" s="6">
        <v>255</v>
      </c>
    </row>
    <row r="25" spans="1:13" x14ac:dyDescent="0.25">
      <c r="A25" s="161" t="s">
        <v>74</v>
      </c>
      <c r="B25" s="162">
        <v>249</v>
      </c>
      <c r="C25" s="162">
        <v>249</v>
      </c>
      <c r="D25" s="162">
        <v>249</v>
      </c>
      <c r="E25" s="162">
        <v>249</v>
      </c>
      <c r="F25" s="162">
        <v>249</v>
      </c>
      <c r="G25" s="162">
        <v>249</v>
      </c>
      <c r="H25" s="162">
        <v>249</v>
      </c>
      <c r="I25" s="162">
        <v>249</v>
      </c>
      <c r="J25" s="162">
        <v>249</v>
      </c>
      <c r="K25" s="162">
        <v>249</v>
      </c>
      <c r="L25" s="165">
        <v>252</v>
      </c>
      <c r="M25" s="165">
        <v>252</v>
      </c>
    </row>
    <row r="26" spans="1:13" x14ac:dyDescent="0.25">
      <c r="A26" s="5" t="s">
        <v>75</v>
      </c>
      <c r="B26" s="4">
        <v>30</v>
      </c>
      <c r="C26" s="4">
        <v>30</v>
      </c>
      <c r="D26" s="4">
        <v>30</v>
      </c>
      <c r="E26" s="4">
        <v>30</v>
      </c>
      <c r="F26" s="4">
        <v>30</v>
      </c>
      <c r="G26" s="4">
        <v>30</v>
      </c>
      <c r="H26" s="4">
        <v>30</v>
      </c>
      <c r="I26" s="4">
        <v>30</v>
      </c>
      <c r="J26" s="4">
        <v>30</v>
      </c>
      <c r="K26" s="4">
        <v>30</v>
      </c>
      <c r="L26" s="6">
        <v>30</v>
      </c>
      <c r="M26" s="6">
        <v>30</v>
      </c>
    </row>
    <row r="27" spans="1:13" x14ac:dyDescent="0.25">
      <c r="A27" s="161" t="s">
        <v>76</v>
      </c>
      <c r="B27" s="163">
        <v>2445</v>
      </c>
      <c r="C27" s="163">
        <v>2445</v>
      </c>
      <c r="D27" s="163">
        <v>2445</v>
      </c>
      <c r="E27" s="163">
        <v>2545</v>
      </c>
      <c r="F27" s="163">
        <v>2545</v>
      </c>
      <c r="G27" s="163">
        <v>2545</v>
      </c>
      <c r="H27" s="163">
        <v>2545</v>
      </c>
      <c r="I27" s="163">
        <v>2545</v>
      </c>
      <c r="J27" s="163">
        <v>2485</v>
      </c>
      <c r="K27" s="163">
        <v>2485</v>
      </c>
      <c r="L27" s="164">
        <v>2488</v>
      </c>
      <c r="M27" s="164">
        <v>2488</v>
      </c>
    </row>
    <row r="28" spans="1:13" ht="15.75" thickBot="1" x14ac:dyDescent="0.3">
      <c r="A28" s="5" t="s">
        <v>77</v>
      </c>
      <c r="B28" s="4">
        <v>484</v>
      </c>
      <c r="C28" s="4">
        <v>484</v>
      </c>
      <c r="D28" s="4">
        <v>484</v>
      </c>
      <c r="E28" s="4">
        <v>484</v>
      </c>
      <c r="F28" s="4">
        <v>484</v>
      </c>
      <c r="G28" s="4">
        <v>484</v>
      </c>
      <c r="H28" s="4">
        <v>484</v>
      </c>
      <c r="I28" s="4">
        <v>484</v>
      </c>
      <c r="J28" s="4">
        <v>404</v>
      </c>
      <c r="K28" s="4">
        <v>404</v>
      </c>
      <c r="L28" s="6">
        <v>500</v>
      </c>
      <c r="M28" s="6">
        <v>500</v>
      </c>
    </row>
    <row r="29" spans="1:13" ht="15.75" thickTop="1" x14ac:dyDescent="0.25">
      <c r="A29" s="167" t="s">
        <v>92</v>
      </c>
      <c r="B29" s="168">
        <v>14169</v>
      </c>
      <c r="C29" s="168">
        <v>14153</v>
      </c>
      <c r="D29" s="168">
        <v>14169</v>
      </c>
      <c r="E29" s="168">
        <v>14632</v>
      </c>
      <c r="F29" s="168">
        <v>14937</v>
      </c>
      <c r="G29" s="168">
        <v>14832</v>
      </c>
      <c r="H29" s="168">
        <v>14716</v>
      </c>
      <c r="I29" s="168">
        <f>SUM(I3:I28)</f>
        <v>15073</v>
      </c>
      <c r="J29" s="168">
        <v>14505</v>
      </c>
      <c r="K29" s="168">
        <f>SUM(K3:K28)</f>
        <v>14154</v>
      </c>
      <c r="L29" s="169">
        <f>SUM(L3:L28)</f>
        <v>14299</v>
      </c>
      <c r="M29" s="169">
        <f>SUM(M3:M28)</f>
        <v>14315</v>
      </c>
    </row>
    <row r="30" spans="1:13" ht="15.75" thickBot="1" x14ac:dyDescent="0.3">
      <c r="A30" s="247" t="s">
        <v>37</v>
      </c>
      <c r="B30" s="248">
        <v>240</v>
      </c>
      <c r="C30" s="248">
        <v>240</v>
      </c>
      <c r="D30" s="248">
        <v>240</v>
      </c>
      <c r="E30" s="248">
        <v>233</v>
      </c>
      <c r="F30" s="248">
        <v>233</v>
      </c>
      <c r="G30" s="248">
        <v>233</v>
      </c>
      <c r="H30" s="248">
        <v>233</v>
      </c>
      <c r="I30" s="248">
        <v>233</v>
      </c>
      <c r="J30" s="248">
        <v>233</v>
      </c>
      <c r="K30" s="248">
        <v>233</v>
      </c>
      <c r="L30" s="249">
        <v>233</v>
      </c>
      <c r="M30" s="249">
        <v>233</v>
      </c>
    </row>
    <row r="31" spans="1:13" x14ac:dyDescent="0.25">
      <c r="A31" s="250" t="s">
        <v>96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N25"/>
  <sheetViews>
    <sheetView workbookViewId="0">
      <selection activeCell="G28" sqref="G28"/>
    </sheetView>
  </sheetViews>
  <sheetFormatPr defaultRowHeight="15" x14ac:dyDescent="0.25"/>
  <cols>
    <col min="1" max="1" width="7.5703125" style="2" bestFit="1" customWidth="1"/>
    <col min="2" max="2" width="10.28515625" style="2" bestFit="1" customWidth="1"/>
    <col min="3" max="3" width="5.5703125" style="2" bestFit="1" customWidth="1"/>
    <col min="4" max="4" width="8.140625" style="2" customWidth="1"/>
    <col min="5" max="5" width="3" style="2" customWidth="1"/>
    <col min="6" max="6" width="7.5703125" style="2" bestFit="1" customWidth="1"/>
    <col min="7" max="7" width="17.85546875" style="2" bestFit="1" customWidth="1"/>
    <col min="8" max="8" width="5.5703125" style="2" bestFit="1" customWidth="1"/>
    <col min="9" max="9" width="8.140625" style="2" bestFit="1" customWidth="1"/>
    <col min="10" max="10" width="3" style="2" customWidth="1"/>
    <col min="11" max="11" width="26" style="2" bestFit="1" customWidth="1"/>
    <col min="12" max="12" width="5.5703125" style="2" bestFit="1" customWidth="1"/>
    <col min="13" max="13" width="7.5703125" style="2" bestFit="1" customWidth="1"/>
    <col min="14" max="14" width="11.140625" style="2" bestFit="1" customWidth="1"/>
    <col min="15" max="16384" width="9.140625" style="2"/>
  </cols>
  <sheetData>
    <row r="1" spans="1:14" s="142" customFormat="1" ht="21" x14ac:dyDescent="0.35">
      <c r="A1" s="837" t="s">
        <v>535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s="142" customFormat="1" ht="15" customHeight="1" x14ac:dyDescent="0.3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s="454" customFormat="1" ht="16.5" thickBot="1" x14ac:dyDescent="0.3">
      <c r="A3" s="838" t="s">
        <v>547</v>
      </c>
      <c r="B3" s="838"/>
      <c r="C3" s="838"/>
      <c r="D3" s="838"/>
      <c r="E3" s="246"/>
      <c r="F3" s="838" t="s">
        <v>548</v>
      </c>
      <c r="G3" s="838"/>
      <c r="H3" s="838"/>
      <c r="I3" s="838"/>
      <c r="J3" s="246"/>
      <c r="K3" s="838" t="s">
        <v>549</v>
      </c>
      <c r="L3" s="838"/>
      <c r="M3" s="838"/>
      <c r="N3" s="838"/>
    </row>
    <row r="4" spans="1:14" x14ac:dyDescent="0.25">
      <c r="A4" s="255" t="s">
        <v>0</v>
      </c>
      <c r="B4" s="256" t="s">
        <v>12</v>
      </c>
      <c r="C4" s="257" t="s">
        <v>1</v>
      </c>
      <c r="D4" s="258" t="s">
        <v>2</v>
      </c>
      <c r="E4" s="142"/>
      <c r="F4" s="267" t="s">
        <v>0</v>
      </c>
      <c r="G4" s="268" t="s">
        <v>46</v>
      </c>
      <c r="H4" s="269" t="s">
        <v>1</v>
      </c>
      <c r="I4" s="258" t="s">
        <v>2</v>
      </c>
      <c r="J4" s="142"/>
      <c r="K4" s="255" t="s">
        <v>20</v>
      </c>
      <c r="L4" s="274" t="s">
        <v>3</v>
      </c>
      <c r="M4" s="275" t="s">
        <v>10</v>
      </c>
      <c r="N4" s="276" t="s">
        <v>11</v>
      </c>
    </row>
    <row r="5" spans="1:14" x14ac:dyDescent="0.25">
      <c r="A5" s="839" t="s">
        <v>3</v>
      </c>
      <c r="B5" s="99" t="s">
        <v>4</v>
      </c>
      <c r="C5" s="122">
        <v>594</v>
      </c>
      <c r="D5" s="259">
        <f>C5/C$17</f>
        <v>9.7329182369326556E-2</v>
      </c>
      <c r="F5" s="846" t="s">
        <v>3</v>
      </c>
      <c r="G5" s="138" t="s">
        <v>13</v>
      </c>
      <c r="H5" s="252">
        <v>2754</v>
      </c>
      <c r="I5" s="259">
        <f>H5/H$21</f>
        <v>0.45125348189415043</v>
      </c>
      <c r="K5" s="277" t="s">
        <v>21</v>
      </c>
      <c r="L5" s="122">
        <v>221</v>
      </c>
      <c r="M5" s="122">
        <v>81</v>
      </c>
      <c r="N5" s="278">
        <f>SUM(L5:M5)</f>
        <v>302</v>
      </c>
    </row>
    <row r="6" spans="1:14" x14ac:dyDescent="0.25">
      <c r="A6" s="840"/>
      <c r="B6" s="141" t="s">
        <v>5</v>
      </c>
      <c r="C6" s="27">
        <v>866</v>
      </c>
      <c r="D6" s="260">
        <f t="shared" ref="D6:D16" si="0">C6/C$17</f>
        <v>0.14189742749467474</v>
      </c>
      <c r="F6" s="840"/>
      <c r="G6" s="141" t="s">
        <v>14</v>
      </c>
      <c r="H6" s="27">
        <v>813</v>
      </c>
      <c r="I6" s="260">
        <f t="shared" ref="I6:I20" si="1">H6/H$21</f>
        <v>0.13321317384892675</v>
      </c>
      <c r="K6" s="279" t="s">
        <v>22</v>
      </c>
      <c r="L6" s="27">
        <v>230</v>
      </c>
      <c r="M6" s="27">
        <v>101</v>
      </c>
      <c r="N6" s="280">
        <f t="shared" ref="N6:N24" si="2">SUM(L6:M6)</f>
        <v>331</v>
      </c>
    </row>
    <row r="7" spans="1:14" x14ac:dyDescent="0.25">
      <c r="A7" s="840"/>
      <c r="B7" s="99" t="s">
        <v>6</v>
      </c>
      <c r="C7" s="122">
        <v>1121</v>
      </c>
      <c r="D7" s="259">
        <f t="shared" si="0"/>
        <v>0.18368015729968867</v>
      </c>
      <c r="F7" s="840"/>
      <c r="G7" s="141" t="s">
        <v>15</v>
      </c>
      <c r="H7" s="122">
        <v>209</v>
      </c>
      <c r="I7" s="259">
        <f t="shared" si="1"/>
        <v>3.4245453055874162E-2</v>
      </c>
      <c r="K7" s="277" t="s">
        <v>23</v>
      </c>
      <c r="L7" s="122">
        <v>175</v>
      </c>
      <c r="M7" s="122">
        <v>85</v>
      </c>
      <c r="N7" s="278">
        <f t="shared" si="2"/>
        <v>260</v>
      </c>
    </row>
    <row r="8" spans="1:14" x14ac:dyDescent="0.25">
      <c r="A8" s="840"/>
      <c r="B8" s="141" t="s">
        <v>7</v>
      </c>
      <c r="C8" s="27">
        <v>946</v>
      </c>
      <c r="D8" s="260">
        <f t="shared" si="0"/>
        <v>0.15500573488448305</v>
      </c>
      <c r="F8" s="840"/>
      <c r="G8" s="141" t="s">
        <v>16</v>
      </c>
      <c r="H8" s="27">
        <v>49</v>
      </c>
      <c r="I8" s="260">
        <f t="shared" si="1"/>
        <v>8.0288382762575775E-3</v>
      </c>
      <c r="K8" s="279" t="s">
        <v>24</v>
      </c>
      <c r="L8" s="27">
        <v>29</v>
      </c>
      <c r="M8" s="27">
        <v>5</v>
      </c>
      <c r="N8" s="280">
        <f t="shared" si="2"/>
        <v>34</v>
      </c>
    </row>
    <row r="9" spans="1:14" x14ac:dyDescent="0.25">
      <c r="A9" s="840"/>
      <c r="B9" s="99" t="s">
        <v>8</v>
      </c>
      <c r="C9" s="122">
        <v>370</v>
      </c>
      <c r="D9" s="259">
        <f t="shared" si="0"/>
        <v>6.0625921677863348E-2</v>
      </c>
      <c r="F9" s="840"/>
      <c r="G9" s="141" t="s">
        <v>17</v>
      </c>
      <c r="H9" s="122">
        <v>33</v>
      </c>
      <c r="I9" s="259">
        <f t="shared" si="1"/>
        <v>5.4071767982959203E-3</v>
      </c>
      <c r="K9" s="277" t="s">
        <v>25</v>
      </c>
      <c r="L9" s="122">
        <v>271</v>
      </c>
      <c r="M9" s="122">
        <v>122</v>
      </c>
      <c r="N9" s="278">
        <f t="shared" si="2"/>
        <v>393</v>
      </c>
    </row>
    <row r="10" spans="1:14" x14ac:dyDescent="0.25">
      <c r="A10" s="840"/>
      <c r="B10" s="261" t="s">
        <v>9</v>
      </c>
      <c r="C10" s="262">
        <f>SUM(C5:C9)</f>
        <v>3897</v>
      </c>
      <c r="D10" s="263">
        <f t="shared" si="0"/>
        <v>0.63853842372603642</v>
      </c>
      <c r="F10" s="840"/>
      <c r="G10" s="141" t="s">
        <v>18</v>
      </c>
      <c r="H10" s="27">
        <v>10</v>
      </c>
      <c r="I10" s="260">
        <f t="shared" si="1"/>
        <v>1.6385384237260364E-3</v>
      </c>
      <c r="K10" s="279" t="s">
        <v>26</v>
      </c>
      <c r="L10" s="27">
        <v>203</v>
      </c>
      <c r="M10" s="27">
        <v>140</v>
      </c>
      <c r="N10" s="280">
        <f t="shared" si="2"/>
        <v>343</v>
      </c>
    </row>
    <row r="11" spans="1:14" x14ac:dyDescent="0.25">
      <c r="A11" s="841" t="s">
        <v>10</v>
      </c>
      <c r="B11" s="251" t="s">
        <v>4</v>
      </c>
      <c r="C11" s="252">
        <v>266</v>
      </c>
      <c r="D11" s="259">
        <f t="shared" si="0"/>
        <v>4.3585122071112564E-2</v>
      </c>
      <c r="F11" s="840"/>
      <c r="G11" s="141" t="s">
        <v>19</v>
      </c>
      <c r="H11" s="122">
        <v>29</v>
      </c>
      <c r="I11" s="259">
        <f t="shared" si="1"/>
        <v>4.7517614288055052E-3</v>
      </c>
      <c r="K11" s="277" t="s">
        <v>27</v>
      </c>
      <c r="L11" s="122">
        <v>240</v>
      </c>
      <c r="M11" s="122">
        <v>111</v>
      </c>
      <c r="N11" s="278">
        <f t="shared" si="2"/>
        <v>351</v>
      </c>
    </row>
    <row r="12" spans="1:14" x14ac:dyDescent="0.25">
      <c r="A12" s="842"/>
      <c r="B12" s="141" t="s">
        <v>5</v>
      </c>
      <c r="C12" s="27">
        <v>474</v>
      </c>
      <c r="D12" s="260">
        <f t="shared" si="0"/>
        <v>7.7666721284614118E-2</v>
      </c>
      <c r="F12" s="847"/>
      <c r="G12" s="28" t="s">
        <v>9</v>
      </c>
      <c r="H12" s="136">
        <f>SUM(H5:H11)</f>
        <v>3897</v>
      </c>
      <c r="I12" s="263">
        <f t="shared" si="1"/>
        <v>0.63853842372603642</v>
      </c>
      <c r="K12" s="279" t="s">
        <v>28</v>
      </c>
      <c r="L12" s="27">
        <v>89</v>
      </c>
      <c r="M12" s="27">
        <v>36</v>
      </c>
      <c r="N12" s="280">
        <f t="shared" si="2"/>
        <v>125</v>
      </c>
    </row>
    <row r="13" spans="1:14" x14ac:dyDescent="0.25">
      <c r="A13" s="842"/>
      <c r="B13" s="99" t="s">
        <v>6</v>
      </c>
      <c r="C13" s="122">
        <v>612</v>
      </c>
      <c r="D13" s="259">
        <f t="shared" si="0"/>
        <v>0.10027855153203342</v>
      </c>
      <c r="F13" s="848" t="s">
        <v>10</v>
      </c>
      <c r="G13" s="138" t="s">
        <v>13</v>
      </c>
      <c r="H13" s="252">
        <v>1657</v>
      </c>
      <c r="I13" s="259">
        <f t="shared" si="1"/>
        <v>0.27150581681140423</v>
      </c>
      <c r="K13" s="277" t="s">
        <v>29</v>
      </c>
      <c r="L13" s="122">
        <v>429</v>
      </c>
      <c r="M13" s="122">
        <v>275</v>
      </c>
      <c r="N13" s="278">
        <f t="shared" si="2"/>
        <v>704</v>
      </c>
    </row>
    <row r="14" spans="1:14" x14ac:dyDescent="0.25">
      <c r="A14" s="842"/>
      <c r="B14" s="141" t="s">
        <v>7</v>
      </c>
      <c r="C14" s="27">
        <v>603</v>
      </c>
      <c r="D14" s="260">
        <f t="shared" si="0"/>
        <v>9.8803866950679997E-2</v>
      </c>
      <c r="F14" s="849"/>
      <c r="G14" s="141" t="s">
        <v>14</v>
      </c>
      <c r="H14" s="27">
        <v>384</v>
      </c>
      <c r="I14" s="260">
        <f t="shared" si="1"/>
        <v>6.29198754710798E-2</v>
      </c>
      <c r="K14" s="279" t="s">
        <v>30</v>
      </c>
      <c r="L14" s="27">
        <v>290</v>
      </c>
      <c r="M14" s="27">
        <v>146</v>
      </c>
      <c r="N14" s="280">
        <f t="shared" si="2"/>
        <v>436</v>
      </c>
    </row>
    <row r="15" spans="1:14" x14ac:dyDescent="0.25">
      <c r="A15" s="842"/>
      <c r="B15" s="99" t="s">
        <v>8</v>
      </c>
      <c r="C15" s="122">
        <v>251</v>
      </c>
      <c r="D15" s="259">
        <f t="shared" si="0"/>
        <v>4.1127314435523511E-2</v>
      </c>
      <c r="F15" s="849"/>
      <c r="G15" s="141" t="s">
        <v>15</v>
      </c>
      <c r="H15" s="122">
        <v>98</v>
      </c>
      <c r="I15" s="259">
        <f t="shared" si="1"/>
        <v>1.6057676552515155E-2</v>
      </c>
      <c r="K15" s="277" t="s">
        <v>31</v>
      </c>
      <c r="L15" s="122">
        <v>85</v>
      </c>
      <c r="M15" s="122">
        <v>121</v>
      </c>
      <c r="N15" s="278">
        <f t="shared" si="2"/>
        <v>206</v>
      </c>
    </row>
    <row r="16" spans="1:14" x14ac:dyDescent="0.25">
      <c r="A16" s="843"/>
      <c r="B16" s="254" t="s">
        <v>9</v>
      </c>
      <c r="C16" s="136">
        <f>SUM(C11:C15)</f>
        <v>2206</v>
      </c>
      <c r="D16" s="264">
        <f t="shared" si="0"/>
        <v>0.36146157627396364</v>
      </c>
      <c r="F16" s="849"/>
      <c r="G16" s="141" t="s">
        <v>16</v>
      </c>
      <c r="H16" s="27">
        <v>25</v>
      </c>
      <c r="I16" s="260">
        <f t="shared" si="1"/>
        <v>4.0963460593150909E-3</v>
      </c>
      <c r="K16" s="279" t="s">
        <v>32</v>
      </c>
      <c r="L16" s="27">
        <v>233</v>
      </c>
      <c r="M16" s="27">
        <v>78</v>
      </c>
      <c r="N16" s="280">
        <f t="shared" si="2"/>
        <v>311</v>
      </c>
    </row>
    <row r="17" spans="1:14" ht="15.75" thickBot="1" x14ac:dyDescent="0.3">
      <c r="A17" s="844" t="s">
        <v>11</v>
      </c>
      <c r="B17" s="845"/>
      <c r="C17" s="265">
        <f>SUM(C16,C10)</f>
        <v>6103</v>
      </c>
      <c r="D17" s="266">
        <v>1</v>
      </c>
      <c r="F17" s="849"/>
      <c r="G17" s="141" t="s">
        <v>17</v>
      </c>
      <c r="H17" s="122">
        <v>20</v>
      </c>
      <c r="I17" s="259">
        <f t="shared" si="1"/>
        <v>3.2770768474520728E-3</v>
      </c>
      <c r="K17" s="277" t="s">
        <v>33</v>
      </c>
      <c r="L17" s="122">
        <v>38</v>
      </c>
      <c r="M17" s="122">
        <v>15</v>
      </c>
      <c r="N17" s="278">
        <f t="shared" si="2"/>
        <v>53</v>
      </c>
    </row>
    <row r="18" spans="1:14" x14ac:dyDescent="0.25">
      <c r="F18" s="849"/>
      <c r="G18" s="141" t="s">
        <v>18</v>
      </c>
      <c r="H18" s="27">
        <v>3</v>
      </c>
      <c r="I18" s="260">
        <f t="shared" si="1"/>
        <v>4.9156152711781094E-4</v>
      </c>
      <c r="K18" s="279" t="s">
        <v>34</v>
      </c>
      <c r="L18" s="27">
        <v>135</v>
      </c>
      <c r="M18" s="27">
        <v>81</v>
      </c>
      <c r="N18" s="280">
        <f t="shared" si="2"/>
        <v>216</v>
      </c>
    </row>
    <row r="19" spans="1:14" x14ac:dyDescent="0.25">
      <c r="F19" s="849"/>
      <c r="G19" s="141" t="s">
        <v>19</v>
      </c>
      <c r="H19" s="122">
        <v>19</v>
      </c>
      <c r="I19" s="259">
        <f t="shared" si="1"/>
        <v>3.113223005079469E-3</v>
      </c>
      <c r="K19" s="277" t="s">
        <v>35</v>
      </c>
      <c r="L19" s="122">
        <v>510</v>
      </c>
      <c r="M19" s="122">
        <v>264</v>
      </c>
      <c r="N19" s="278">
        <f t="shared" si="2"/>
        <v>774</v>
      </c>
    </row>
    <row r="20" spans="1:14" x14ac:dyDescent="0.25">
      <c r="F20" s="850"/>
      <c r="G20" s="28" t="s">
        <v>9</v>
      </c>
      <c r="H20" s="136">
        <f>SUM(H13:H19)</f>
        <v>2206</v>
      </c>
      <c r="I20" s="263">
        <f t="shared" si="1"/>
        <v>0.36146157627396364</v>
      </c>
      <c r="K20" s="279" t="s">
        <v>36</v>
      </c>
      <c r="L20" s="27">
        <v>94</v>
      </c>
      <c r="M20" s="27">
        <v>54</v>
      </c>
      <c r="N20" s="280">
        <f t="shared" si="2"/>
        <v>148</v>
      </c>
    </row>
    <row r="21" spans="1:14" ht="15.75" thickBot="1" x14ac:dyDescent="0.3">
      <c r="F21" s="270" t="s">
        <v>11</v>
      </c>
      <c r="G21" s="271"/>
      <c r="H21" s="272">
        <f>SUM(H12,H20)</f>
        <v>6103</v>
      </c>
      <c r="I21" s="273">
        <v>1</v>
      </c>
      <c r="K21" s="277" t="s">
        <v>37</v>
      </c>
      <c r="L21" s="122">
        <v>126</v>
      </c>
      <c r="M21" s="122">
        <v>49</v>
      </c>
      <c r="N21" s="278">
        <f t="shared" si="2"/>
        <v>175</v>
      </c>
    </row>
    <row r="22" spans="1:14" x14ac:dyDescent="0.25">
      <c r="F22" s="72"/>
      <c r="K22" s="279" t="s">
        <v>38</v>
      </c>
      <c r="L22" s="27">
        <v>164</v>
      </c>
      <c r="M22" s="27">
        <v>242</v>
      </c>
      <c r="N22" s="280">
        <f t="shared" si="2"/>
        <v>406</v>
      </c>
    </row>
    <row r="23" spans="1:14" x14ac:dyDescent="0.25">
      <c r="K23" s="277" t="s">
        <v>39</v>
      </c>
      <c r="L23" s="122">
        <v>135</v>
      </c>
      <c r="M23" s="122">
        <v>28</v>
      </c>
      <c r="N23" s="278">
        <f t="shared" si="2"/>
        <v>163</v>
      </c>
    </row>
    <row r="24" spans="1:14" x14ac:dyDescent="0.25">
      <c r="K24" s="281" t="s">
        <v>40</v>
      </c>
      <c r="L24" s="29">
        <v>195</v>
      </c>
      <c r="M24" s="29">
        <v>165</v>
      </c>
      <c r="N24" s="282">
        <f t="shared" si="2"/>
        <v>360</v>
      </c>
    </row>
    <row r="25" spans="1:14" ht="15.75" thickBot="1" x14ac:dyDescent="0.3">
      <c r="K25" s="270" t="s">
        <v>11</v>
      </c>
      <c r="L25" s="272">
        <f>SUM(L5:L24)</f>
        <v>3892</v>
      </c>
      <c r="M25" s="272">
        <f>SUM(M5:M24)</f>
        <v>2199</v>
      </c>
      <c r="N25" s="283">
        <f>SUM(N5:N24)</f>
        <v>6091</v>
      </c>
    </row>
  </sheetData>
  <mergeCells count="9">
    <mergeCell ref="A1:N1"/>
    <mergeCell ref="K3:N3"/>
    <mergeCell ref="A5:A10"/>
    <mergeCell ref="A11:A16"/>
    <mergeCell ref="A17:B17"/>
    <mergeCell ref="F5:F12"/>
    <mergeCell ref="A3:D3"/>
    <mergeCell ref="F3:I3"/>
    <mergeCell ref="F13:F20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82"/>
  <sheetViews>
    <sheetView workbookViewId="0">
      <selection activeCell="H32" sqref="H32"/>
    </sheetView>
  </sheetViews>
  <sheetFormatPr defaultRowHeight="15" x14ac:dyDescent="0.25"/>
  <cols>
    <col min="1" max="1" width="29.7109375" style="57" customWidth="1"/>
    <col min="2" max="12" width="11.7109375" style="126" customWidth="1"/>
    <col min="13" max="13" width="15" style="57" bestFit="1" customWidth="1"/>
    <col min="14" max="14" width="14.5703125" style="57" bestFit="1" customWidth="1"/>
    <col min="15" max="15" width="19.140625" style="57" bestFit="1" customWidth="1"/>
    <col min="16" max="16" width="16.7109375" style="57" bestFit="1" customWidth="1"/>
    <col min="17" max="18" width="11.28515625" style="57" bestFit="1" customWidth="1"/>
    <col min="19" max="19" width="7.5703125" style="57" bestFit="1" customWidth="1"/>
    <col min="20" max="20" width="11" style="57" bestFit="1" customWidth="1"/>
    <col min="21" max="21" width="11.28515625" style="57" bestFit="1" customWidth="1"/>
    <col min="22" max="22" width="5.85546875" style="57" bestFit="1" customWidth="1"/>
    <col min="23" max="23" width="6.85546875" style="57" bestFit="1" customWidth="1"/>
    <col min="24" max="24" width="5.85546875" style="57" bestFit="1" customWidth="1"/>
    <col min="25" max="25" width="6.85546875" style="57" bestFit="1" customWidth="1"/>
    <col min="26" max="26" width="4.85546875" style="57" bestFit="1" customWidth="1"/>
    <col min="27" max="27" width="5.85546875" style="57" bestFit="1" customWidth="1"/>
    <col min="28" max="28" width="6.85546875" style="57" bestFit="1" customWidth="1"/>
    <col min="29" max="29" width="5.85546875" style="57" bestFit="1" customWidth="1"/>
    <col min="30" max="30" width="6.85546875" style="57" bestFit="1" customWidth="1"/>
    <col min="31" max="31" width="4.85546875" style="57" bestFit="1" customWidth="1"/>
    <col min="32" max="32" width="9" style="57" bestFit="1" customWidth="1"/>
    <col min="33" max="16384" width="9.140625" style="57"/>
  </cols>
  <sheetData>
    <row r="1" spans="1:32" ht="21" x14ac:dyDescent="0.35">
      <c r="A1" s="837" t="s">
        <v>533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146"/>
      <c r="S1" s="146"/>
      <c r="T1" s="146"/>
      <c r="U1" s="146"/>
    </row>
    <row r="2" spans="1:32" ht="16.5" thickBot="1" x14ac:dyDescent="0.3">
      <c r="A2" s="854" t="s">
        <v>541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N2" s="838" t="s">
        <v>545</v>
      </c>
      <c r="O2" s="838"/>
      <c r="P2" s="838"/>
      <c r="Q2" s="838"/>
      <c r="U2" s="30"/>
    </row>
    <row r="3" spans="1:32" x14ac:dyDescent="0.25">
      <c r="A3" s="416"/>
      <c r="B3" s="417" t="s">
        <v>116</v>
      </c>
      <c r="C3" s="417" t="s">
        <v>117</v>
      </c>
      <c r="D3" s="417" t="s">
        <v>118</v>
      </c>
      <c r="E3" s="417" t="s">
        <v>119</v>
      </c>
      <c r="F3" s="417" t="s">
        <v>120</v>
      </c>
      <c r="G3" s="417" t="s">
        <v>121</v>
      </c>
      <c r="H3" s="417" t="s">
        <v>122</v>
      </c>
      <c r="I3" s="417" t="s">
        <v>123</v>
      </c>
      <c r="J3" s="417" t="s">
        <v>124</v>
      </c>
      <c r="K3" s="417" t="s">
        <v>476</v>
      </c>
      <c r="L3" s="418" t="s">
        <v>498</v>
      </c>
      <c r="N3" s="449"/>
      <c r="O3" s="450" t="s">
        <v>125</v>
      </c>
      <c r="P3" s="450" t="s">
        <v>126</v>
      </c>
      <c r="Q3" s="451" t="s">
        <v>11</v>
      </c>
    </row>
    <row r="4" spans="1:32" x14ac:dyDescent="0.25">
      <c r="A4" s="277" t="s">
        <v>125</v>
      </c>
      <c r="B4" s="123">
        <v>6692</v>
      </c>
      <c r="C4" s="123">
        <v>7277</v>
      </c>
      <c r="D4" s="123">
        <v>7482</v>
      </c>
      <c r="E4" s="123">
        <v>7585</v>
      </c>
      <c r="F4" s="123">
        <v>7110</v>
      </c>
      <c r="G4" s="123">
        <v>6441</v>
      </c>
      <c r="H4" s="123">
        <v>6175</v>
      </c>
      <c r="I4" s="123">
        <v>5788</v>
      </c>
      <c r="J4" s="123">
        <v>5994</v>
      </c>
      <c r="K4" s="123">
        <v>6172</v>
      </c>
      <c r="L4" s="419">
        <v>6111</v>
      </c>
      <c r="M4" s="55"/>
      <c r="N4" s="424" t="s">
        <v>203</v>
      </c>
      <c r="O4" s="122">
        <v>542</v>
      </c>
      <c r="P4" s="122">
        <v>342</v>
      </c>
      <c r="Q4" s="278">
        <f>SUM(O4:P4)</f>
        <v>884</v>
      </c>
    </row>
    <row r="5" spans="1:32" x14ac:dyDescent="0.25">
      <c r="A5" s="279" t="s">
        <v>126</v>
      </c>
      <c r="B5" s="129">
        <v>2725</v>
      </c>
      <c r="C5" s="129">
        <v>2882</v>
      </c>
      <c r="D5" s="129">
        <v>3133</v>
      </c>
      <c r="E5" s="129">
        <v>3444</v>
      </c>
      <c r="F5" s="129">
        <v>3865</v>
      </c>
      <c r="G5" s="129">
        <v>4249</v>
      </c>
      <c r="H5" s="129">
        <v>3743</v>
      </c>
      <c r="I5" s="129">
        <v>3314</v>
      </c>
      <c r="J5" s="129">
        <v>3604</v>
      </c>
      <c r="K5" s="129">
        <v>4068</v>
      </c>
      <c r="L5" s="420">
        <v>3637</v>
      </c>
      <c r="M5" s="55"/>
      <c r="N5" s="425" t="s">
        <v>217</v>
      </c>
      <c r="O5" s="27">
        <v>45</v>
      </c>
      <c r="P5" s="27">
        <v>19</v>
      </c>
      <c r="Q5" s="280">
        <f t="shared" ref="Q5:Q65" si="0">SUM(O5:P5)</f>
        <v>64</v>
      </c>
    </row>
    <row r="6" spans="1:32" ht="15.75" thickBot="1" x14ac:dyDescent="0.3">
      <c r="A6" s="277" t="s">
        <v>127</v>
      </c>
      <c r="B6" s="123">
        <v>16</v>
      </c>
      <c r="C6" s="123">
        <v>9</v>
      </c>
      <c r="D6" s="123">
        <v>14</v>
      </c>
      <c r="E6" s="123">
        <v>9</v>
      </c>
      <c r="F6" s="123">
        <v>17</v>
      </c>
      <c r="G6" s="123">
        <v>14</v>
      </c>
      <c r="H6" s="123">
        <v>17</v>
      </c>
      <c r="I6" s="123">
        <v>14</v>
      </c>
      <c r="J6" s="123">
        <v>22</v>
      </c>
      <c r="K6" s="123">
        <v>29</v>
      </c>
      <c r="L6" s="419">
        <v>31</v>
      </c>
      <c r="M6" s="55"/>
      <c r="N6" s="424" t="s">
        <v>202</v>
      </c>
      <c r="O6" s="122">
        <v>450</v>
      </c>
      <c r="P6" s="122">
        <v>408</v>
      </c>
      <c r="Q6" s="278">
        <f t="shared" si="0"/>
        <v>858</v>
      </c>
    </row>
    <row r="7" spans="1:32" ht="16.5" thickTop="1" thickBot="1" x14ac:dyDescent="0.3">
      <c r="A7" s="462" t="s">
        <v>128</v>
      </c>
      <c r="B7" s="330">
        <v>9433</v>
      </c>
      <c r="C7" s="330">
        <v>10168</v>
      </c>
      <c r="D7" s="330">
        <v>10629</v>
      </c>
      <c r="E7" s="330">
        <v>11038</v>
      </c>
      <c r="F7" s="330">
        <v>10992</v>
      </c>
      <c r="G7" s="330">
        <v>10704</v>
      </c>
      <c r="H7" s="330">
        <v>9935</v>
      </c>
      <c r="I7" s="330">
        <v>9116</v>
      </c>
      <c r="J7" s="330">
        <v>9620</v>
      </c>
      <c r="K7" s="330">
        <v>10269</v>
      </c>
      <c r="L7" s="463">
        <f>SUM(L4:L6)</f>
        <v>9779</v>
      </c>
      <c r="M7" s="55"/>
      <c r="N7" s="425" t="s">
        <v>232</v>
      </c>
      <c r="O7" s="27">
        <v>13</v>
      </c>
      <c r="P7" s="27">
        <v>5</v>
      </c>
      <c r="Q7" s="280">
        <f t="shared" si="0"/>
        <v>18</v>
      </c>
    </row>
    <row r="8" spans="1:32" x14ac:dyDescent="0.25">
      <c r="A8" s="45"/>
      <c r="N8" s="424" t="s">
        <v>252</v>
      </c>
      <c r="O8" s="122">
        <v>0</v>
      </c>
      <c r="P8" s="122">
        <v>2</v>
      </c>
      <c r="Q8" s="278">
        <f t="shared" si="0"/>
        <v>2</v>
      </c>
    </row>
    <row r="9" spans="1:32" ht="16.5" thickBot="1" x14ac:dyDescent="0.3">
      <c r="A9" s="838" t="s">
        <v>542</v>
      </c>
      <c r="B9" s="838"/>
      <c r="C9" s="838"/>
      <c r="D9" s="838"/>
      <c r="N9" s="425" t="s">
        <v>237</v>
      </c>
      <c r="O9" s="27">
        <v>11</v>
      </c>
      <c r="P9" s="27">
        <v>3</v>
      </c>
      <c r="Q9" s="280">
        <f t="shared" si="0"/>
        <v>14</v>
      </c>
    </row>
    <row r="10" spans="1:32" x14ac:dyDescent="0.25">
      <c r="A10" s="255"/>
      <c r="B10" s="421" t="s">
        <v>3</v>
      </c>
      <c r="C10" s="422" t="s">
        <v>10</v>
      </c>
      <c r="D10" s="423" t="s">
        <v>11</v>
      </c>
      <c r="E10" s="127"/>
      <c r="N10" s="424" t="s">
        <v>208</v>
      </c>
      <c r="O10" s="122">
        <v>192</v>
      </c>
      <c r="P10" s="122">
        <v>92</v>
      </c>
      <c r="Q10" s="278">
        <f t="shared" si="0"/>
        <v>284</v>
      </c>
      <c r="R10" s="42"/>
      <c r="S10" s="42"/>
      <c r="T10" s="56"/>
    </row>
    <row r="11" spans="1:32" x14ac:dyDescent="0.25">
      <c r="A11" s="424" t="s">
        <v>177</v>
      </c>
      <c r="B11" s="123">
        <v>4503</v>
      </c>
      <c r="C11" s="123">
        <v>744</v>
      </c>
      <c r="D11" s="408">
        <f t="shared" ref="D11:D15" si="1">SUM(B11:C11)</f>
        <v>5247</v>
      </c>
      <c r="N11" s="425" t="s">
        <v>216</v>
      </c>
      <c r="O11" s="27">
        <v>31</v>
      </c>
      <c r="P11" s="27">
        <v>20</v>
      </c>
      <c r="Q11" s="280">
        <f t="shared" si="0"/>
        <v>51</v>
      </c>
    </row>
    <row r="12" spans="1:32" x14ac:dyDescent="0.25">
      <c r="A12" s="425" t="s">
        <v>178</v>
      </c>
      <c r="B12" s="129">
        <v>3163</v>
      </c>
      <c r="C12" s="129">
        <v>447</v>
      </c>
      <c r="D12" s="420">
        <f t="shared" si="1"/>
        <v>3610</v>
      </c>
      <c r="N12" s="424" t="s">
        <v>221</v>
      </c>
      <c r="O12" s="122">
        <v>12</v>
      </c>
      <c r="P12" s="122">
        <v>17</v>
      </c>
      <c r="Q12" s="278">
        <f t="shared" si="0"/>
        <v>29</v>
      </c>
      <c r="S12" s="24"/>
      <c r="U12" s="24"/>
    </row>
    <row r="13" spans="1:32" x14ac:dyDescent="0.25">
      <c r="A13" s="424" t="s">
        <v>179</v>
      </c>
      <c r="B13" s="123">
        <v>745</v>
      </c>
      <c r="C13" s="123">
        <v>91</v>
      </c>
      <c r="D13" s="408">
        <f t="shared" si="1"/>
        <v>836</v>
      </c>
      <c r="N13" s="425" t="s">
        <v>499</v>
      </c>
      <c r="O13" s="27">
        <v>1</v>
      </c>
      <c r="P13" s="27">
        <v>0</v>
      </c>
      <c r="Q13" s="280">
        <f t="shared" si="0"/>
        <v>1</v>
      </c>
      <c r="R13" s="58"/>
      <c r="S13" s="24"/>
      <c r="T13" s="55"/>
      <c r="U13" s="24"/>
      <c r="V13" s="46"/>
      <c r="W13" s="46"/>
      <c r="X13" s="46"/>
    </row>
    <row r="14" spans="1:32" x14ac:dyDescent="0.25">
      <c r="A14" s="425" t="s">
        <v>183</v>
      </c>
      <c r="B14" s="129">
        <v>26</v>
      </c>
      <c r="C14" s="129">
        <v>3</v>
      </c>
      <c r="D14" s="420">
        <f t="shared" si="1"/>
        <v>29</v>
      </c>
      <c r="N14" s="424" t="s">
        <v>505</v>
      </c>
      <c r="O14" s="122">
        <v>7</v>
      </c>
      <c r="P14" s="122">
        <v>8</v>
      </c>
      <c r="Q14" s="278">
        <f t="shared" si="0"/>
        <v>15</v>
      </c>
      <c r="R14" s="58"/>
      <c r="S14" s="24"/>
      <c r="T14" s="55"/>
      <c r="U14" s="24"/>
      <c r="V14" s="46"/>
      <c r="W14" s="46"/>
      <c r="X14" s="46"/>
    </row>
    <row r="15" spans="1:32" ht="15.75" thickBot="1" x14ac:dyDescent="0.3">
      <c r="A15" s="424" t="s">
        <v>109</v>
      </c>
      <c r="B15" s="123">
        <v>50</v>
      </c>
      <c r="C15" s="123">
        <v>7</v>
      </c>
      <c r="D15" s="408">
        <f t="shared" si="1"/>
        <v>57</v>
      </c>
      <c r="G15" s="287"/>
      <c r="N15" s="425" t="s">
        <v>245</v>
      </c>
      <c r="O15" s="27">
        <v>12</v>
      </c>
      <c r="P15" s="27">
        <v>4</v>
      </c>
      <c r="Q15" s="280">
        <f t="shared" si="0"/>
        <v>16</v>
      </c>
      <c r="R15" s="58"/>
      <c r="S15" s="24"/>
      <c r="T15" s="55"/>
      <c r="U15" s="24"/>
      <c r="V15" s="46"/>
      <c r="W15" s="46"/>
      <c r="X15" s="46"/>
    </row>
    <row r="16" spans="1:32" ht="16.5" thickTop="1" thickBot="1" x14ac:dyDescent="0.3">
      <c r="A16" s="426" t="s">
        <v>11</v>
      </c>
      <c r="B16" s="427">
        <f>SUM(B11:B15)</f>
        <v>8487</v>
      </c>
      <c r="C16" s="427">
        <f>SUM(C11:C15)</f>
        <v>1292</v>
      </c>
      <c r="D16" s="428">
        <f>SUM(B16:C16)</f>
        <v>9779</v>
      </c>
      <c r="N16" s="424" t="s">
        <v>249</v>
      </c>
      <c r="O16" s="122">
        <v>3</v>
      </c>
      <c r="P16" s="122">
        <v>1</v>
      </c>
      <c r="Q16" s="278">
        <f t="shared" si="0"/>
        <v>4</v>
      </c>
      <c r="R16" s="58"/>
      <c r="S16" s="24"/>
      <c r="T16" s="55"/>
      <c r="U16" s="24"/>
      <c r="V16" s="46"/>
      <c r="W16" s="1"/>
      <c r="X16" s="46"/>
      <c r="Y16" s="56"/>
      <c r="Z16" s="56"/>
      <c r="AA16" s="31"/>
      <c r="AB16" s="56"/>
      <c r="AC16" s="56"/>
      <c r="AD16" s="56"/>
      <c r="AE16" s="56"/>
      <c r="AF16" s="31"/>
    </row>
    <row r="17" spans="1:32" x14ac:dyDescent="0.25">
      <c r="A17" s="55"/>
      <c r="B17" s="81"/>
      <c r="C17" s="81"/>
      <c r="D17" s="81"/>
      <c r="N17" s="425" t="s">
        <v>240</v>
      </c>
      <c r="O17" s="27">
        <v>4</v>
      </c>
      <c r="P17" s="27">
        <v>1</v>
      </c>
      <c r="Q17" s="280">
        <f t="shared" si="0"/>
        <v>5</v>
      </c>
      <c r="R17" s="58"/>
      <c r="S17" s="24"/>
      <c r="T17" s="55"/>
      <c r="U17" s="24"/>
      <c r="V17" s="46"/>
      <c r="W17" s="1"/>
      <c r="X17" s="46"/>
      <c r="Y17" s="56"/>
      <c r="Z17" s="31"/>
      <c r="AA17" s="31"/>
      <c r="AB17" s="56"/>
      <c r="AC17" s="31"/>
      <c r="AD17" s="56"/>
      <c r="AE17" s="31"/>
      <c r="AF17" s="56"/>
    </row>
    <row r="18" spans="1:32" ht="16.5" thickBot="1" x14ac:dyDescent="0.3">
      <c r="A18" s="838" t="s">
        <v>543</v>
      </c>
      <c r="B18" s="838"/>
      <c r="C18" s="838"/>
      <c r="D18" s="838"/>
      <c r="E18" s="838"/>
      <c r="F18" s="838"/>
      <c r="N18" s="424" t="s">
        <v>255</v>
      </c>
      <c r="O18" s="122">
        <v>0</v>
      </c>
      <c r="P18" s="122">
        <v>1</v>
      </c>
      <c r="Q18" s="278">
        <f t="shared" si="0"/>
        <v>1</v>
      </c>
      <c r="R18" s="58"/>
      <c r="T18" s="55"/>
      <c r="U18" s="24"/>
      <c r="V18" s="46"/>
      <c r="W18" s="1"/>
      <c r="X18" s="46"/>
      <c r="Y18" s="42"/>
      <c r="Z18" s="56"/>
      <c r="AA18" s="42"/>
      <c r="AB18" s="42"/>
      <c r="AC18" s="42"/>
      <c r="AD18" s="42"/>
      <c r="AE18" s="56"/>
      <c r="AF18" s="56"/>
    </row>
    <row r="19" spans="1:32" x14ac:dyDescent="0.25">
      <c r="A19" s="350"/>
      <c r="B19" s="852" t="s">
        <v>125</v>
      </c>
      <c r="C19" s="852"/>
      <c r="D19" s="852" t="s">
        <v>126</v>
      </c>
      <c r="E19" s="852"/>
      <c r="F19" s="429"/>
      <c r="N19" s="425" t="s">
        <v>227</v>
      </c>
      <c r="O19" s="27">
        <v>13</v>
      </c>
      <c r="P19" s="27">
        <v>13</v>
      </c>
      <c r="Q19" s="280">
        <f t="shared" si="0"/>
        <v>26</v>
      </c>
      <c r="R19" s="58"/>
      <c r="T19" s="55"/>
      <c r="U19" s="24"/>
      <c r="V19" s="46"/>
      <c r="W19" s="1"/>
      <c r="X19" s="46"/>
      <c r="Y19" s="32"/>
      <c r="Z19" s="32"/>
      <c r="AA19" s="32"/>
      <c r="AB19" s="32"/>
      <c r="AC19" s="32"/>
      <c r="AD19" s="32"/>
      <c r="AE19" s="32"/>
      <c r="AF19" s="32"/>
    </row>
    <row r="20" spans="1:32" x14ac:dyDescent="0.25">
      <c r="A20" s="430"/>
      <c r="B20" s="125" t="s">
        <v>3</v>
      </c>
      <c r="C20" s="124" t="s">
        <v>10</v>
      </c>
      <c r="D20" s="125" t="s">
        <v>3</v>
      </c>
      <c r="E20" s="124" t="s">
        <v>10</v>
      </c>
      <c r="F20" s="431" t="s">
        <v>11</v>
      </c>
      <c r="N20" s="424" t="s">
        <v>199</v>
      </c>
      <c r="O20" s="122">
        <v>981</v>
      </c>
      <c r="P20" s="122">
        <v>658</v>
      </c>
      <c r="Q20" s="278">
        <f t="shared" si="0"/>
        <v>1639</v>
      </c>
      <c r="R20" s="58"/>
      <c r="S20" s="24"/>
      <c r="T20" s="55"/>
      <c r="U20" s="24"/>
      <c r="V20" s="46"/>
      <c r="W20" s="1"/>
      <c r="X20" s="46"/>
      <c r="Z20" s="32"/>
      <c r="AA20" s="32"/>
      <c r="AB20" s="32"/>
      <c r="AC20" s="32"/>
      <c r="AD20" s="32"/>
      <c r="AE20" s="32"/>
      <c r="AF20" s="32"/>
    </row>
    <row r="21" spans="1:32" x14ac:dyDescent="0.25">
      <c r="A21" s="432" t="s">
        <v>496</v>
      </c>
      <c r="B21" s="433">
        <v>0</v>
      </c>
      <c r="C21" s="433">
        <v>0</v>
      </c>
      <c r="D21" s="433">
        <v>0</v>
      </c>
      <c r="E21" s="433">
        <v>0</v>
      </c>
      <c r="F21" s="434">
        <f>SUM(B21:E21)</f>
        <v>0</v>
      </c>
      <c r="N21" s="425" t="s">
        <v>477</v>
      </c>
      <c r="O21" s="27">
        <v>0</v>
      </c>
      <c r="P21" s="27">
        <v>0</v>
      </c>
      <c r="Q21" s="280">
        <f t="shared" si="0"/>
        <v>0</v>
      </c>
      <c r="R21" s="58"/>
      <c r="T21" s="55"/>
      <c r="U21" s="24"/>
      <c r="V21" s="46"/>
      <c r="W21" s="1"/>
      <c r="X21" s="46"/>
      <c r="Y21" s="32"/>
      <c r="Z21" s="32"/>
      <c r="AA21" s="32"/>
      <c r="AB21" s="32"/>
      <c r="AC21" s="32"/>
      <c r="AD21" s="32"/>
      <c r="AE21" s="32"/>
      <c r="AF21" s="32"/>
    </row>
    <row r="22" spans="1:32" x14ac:dyDescent="0.25">
      <c r="A22" s="279" t="s">
        <v>191</v>
      </c>
      <c r="B22" s="129">
        <v>76</v>
      </c>
      <c r="C22" s="129">
        <v>3</v>
      </c>
      <c r="D22" s="129">
        <v>4</v>
      </c>
      <c r="E22" s="129">
        <v>0</v>
      </c>
      <c r="F22" s="435">
        <f t="shared" ref="F22:F31" si="2">SUM(B22:E22)</f>
        <v>83</v>
      </c>
      <c r="N22" s="424" t="s">
        <v>209</v>
      </c>
      <c r="O22" s="122">
        <v>134</v>
      </c>
      <c r="P22" s="122">
        <v>65</v>
      </c>
      <c r="Q22" s="278">
        <f t="shared" si="0"/>
        <v>199</v>
      </c>
      <c r="R22" s="58"/>
      <c r="T22" s="55"/>
      <c r="U22" s="24"/>
      <c r="V22" s="46"/>
      <c r="W22" s="46"/>
      <c r="X22" s="46"/>
      <c r="Y22" s="32"/>
      <c r="Z22" s="32"/>
      <c r="AA22" s="32"/>
      <c r="AB22" s="32"/>
      <c r="AC22" s="32"/>
      <c r="AD22" s="32"/>
      <c r="AE22" s="32"/>
      <c r="AF22" s="32"/>
    </row>
    <row r="23" spans="1:32" x14ac:dyDescent="0.25">
      <c r="A23" s="277" t="s">
        <v>170</v>
      </c>
      <c r="B23" s="123">
        <v>939</v>
      </c>
      <c r="C23" s="123">
        <v>124</v>
      </c>
      <c r="D23" s="123">
        <v>315</v>
      </c>
      <c r="E23" s="123">
        <v>32</v>
      </c>
      <c r="F23" s="434">
        <f t="shared" si="2"/>
        <v>1410</v>
      </c>
      <c r="N23" s="425" t="s">
        <v>223</v>
      </c>
      <c r="O23" s="27">
        <v>19</v>
      </c>
      <c r="P23" s="27">
        <v>8</v>
      </c>
      <c r="Q23" s="280">
        <f t="shared" si="0"/>
        <v>27</v>
      </c>
      <c r="R23" s="58"/>
      <c r="T23" s="55"/>
      <c r="U23" s="24"/>
      <c r="V23" s="46"/>
      <c r="W23" s="1"/>
      <c r="X23" s="46"/>
      <c r="Y23" s="32"/>
      <c r="Z23" s="32"/>
      <c r="AA23" s="32"/>
      <c r="AB23" s="32"/>
      <c r="AC23" s="32"/>
      <c r="AD23" s="32"/>
      <c r="AE23" s="32"/>
      <c r="AF23" s="32"/>
    </row>
    <row r="24" spans="1:32" x14ac:dyDescent="0.25">
      <c r="A24" s="279" t="s">
        <v>171</v>
      </c>
      <c r="B24" s="129">
        <v>996</v>
      </c>
      <c r="C24" s="129">
        <v>203</v>
      </c>
      <c r="D24" s="129">
        <v>649</v>
      </c>
      <c r="E24" s="129">
        <v>103</v>
      </c>
      <c r="F24" s="435">
        <f t="shared" si="2"/>
        <v>1951</v>
      </c>
      <c r="N24" s="424" t="s">
        <v>200</v>
      </c>
      <c r="O24" s="122">
        <v>1054</v>
      </c>
      <c r="P24" s="122">
        <v>466</v>
      </c>
      <c r="Q24" s="278">
        <f t="shared" si="0"/>
        <v>1520</v>
      </c>
      <c r="R24" s="58"/>
      <c r="T24" s="55"/>
      <c r="U24" s="24"/>
      <c r="V24" s="46"/>
      <c r="W24" s="1"/>
      <c r="X24" s="46"/>
      <c r="Y24" s="32"/>
      <c r="Z24" s="32"/>
      <c r="AA24" s="32"/>
      <c r="AB24" s="32"/>
      <c r="AC24" s="32"/>
      <c r="AD24" s="32"/>
      <c r="AE24" s="32"/>
      <c r="AF24" s="32"/>
    </row>
    <row r="25" spans="1:32" x14ac:dyDescent="0.25">
      <c r="A25" s="277" t="s">
        <v>172</v>
      </c>
      <c r="B25" s="123">
        <v>967</v>
      </c>
      <c r="C25" s="123">
        <v>198</v>
      </c>
      <c r="D25" s="123">
        <v>641</v>
      </c>
      <c r="E25" s="123">
        <v>94</v>
      </c>
      <c r="F25" s="434">
        <f t="shared" si="2"/>
        <v>1900</v>
      </c>
      <c r="N25" s="425" t="s">
        <v>233</v>
      </c>
      <c r="O25" s="27">
        <v>2</v>
      </c>
      <c r="P25" s="27">
        <v>3</v>
      </c>
      <c r="Q25" s="280">
        <f t="shared" si="0"/>
        <v>5</v>
      </c>
      <c r="R25" s="58"/>
      <c r="T25" s="55"/>
      <c r="U25" s="24"/>
      <c r="V25" s="851"/>
      <c r="W25" s="851"/>
      <c r="X25" s="851"/>
      <c r="Y25" s="851"/>
      <c r="Z25" s="851"/>
      <c r="AA25" s="851"/>
      <c r="AB25" s="32"/>
      <c r="AC25" s="32"/>
      <c r="AD25" s="32"/>
      <c r="AE25" s="32"/>
      <c r="AF25" s="32"/>
    </row>
    <row r="26" spans="1:32" x14ac:dyDescent="0.25">
      <c r="A26" s="279" t="s">
        <v>173</v>
      </c>
      <c r="B26" s="129">
        <v>730</v>
      </c>
      <c r="C26" s="129">
        <v>116</v>
      </c>
      <c r="D26" s="129">
        <v>454</v>
      </c>
      <c r="E26" s="129">
        <v>79</v>
      </c>
      <c r="F26" s="435">
        <f t="shared" si="2"/>
        <v>1379</v>
      </c>
      <c r="N26" s="424" t="s">
        <v>211</v>
      </c>
      <c r="O26" s="122">
        <v>67</v>
      </c>
      <c r="P26" s="122">
        <v>48</v>
      </c>
      <c r="Q26" s="278">
        <f t="shared" si="0"/>
        <v>115</v>
      </c>
      <c r="R26" s="58"/>
      <c r="T26" s="55"/>
      <c r="U26" s="24"/>
      <c r="V26" s="46"/>
      <c r="W26" s="1"/>
      <c r="X26" s="46"/>
      <c r="Y26" s="32"/>
      <c r="Z26" s="32"/>
      <c r="AA26" s="32"/>
      <c r="AB26" s="32"/>
      <c r="AC26" s="32"/>
      <c r="AD26" s="32"/>
      <c r="AE26" s="32"/>
      <c r="AF26" s="32"/>
    </row>
    <row r="27" spans="1:32" x14ac:dyDescent="0.25">
      <c r="A27" s="277" t="s">
        <v>6</v>
      </c>
      <c r="B27" s="123">
        <v>1001</v>
      </c>
      <c r="C27" s="123">
        <v>135</v>
      </c>
      <c r="D27" s="123">
        <v>692</v>
      </c>
      <c r="E27" s="123">
        <v>111</v>
      </c>
      <c r="F27" s="434">
        <f t="shared" si="2"/>
        <v>1939</v>
      </c>
      <c r="N27" s="425" t="s">
        <v>212</v>
      </c>
      <c r="O27" s="27">
        <v>34</v>
      </c>
      <c r="P27" s="27">
        <v>24</v>
      </c>
      <c r="Q27" s="280">
        <f t="shared" si="0"/>
        <v>58</v>
      </c>
      <c r="R27" s="58"/>
      <c r="T27" s="55"/>
      <c r="U27" s="24"/>
      <c r="V27" s="46"/>
      <c r="W27" s="1"/>
      <c r="X27" s="46"/>
      <c r="Z27" s="32"/>
      <c r="AA27" s="32"/>
      <c r="AB27" s="32"/>
      <c r="AC27" s="32"/>
      <c r="AE27" s="32"/>
      <c r="AF27" s="32"/>
    </row>
    <row r="28" spans="1:32" x14ac:dyDescent="0.25">
      <c r="A28" s="279" t="s">
        <v>7</v>
      </c>
      <c r="B28" s="129">
        <v>465</v>
      </c>
      <c r="C28" s="129">
        <v>48</v>
      </c>
      <c r="D28" s="129">
        <v>381</v>
      </c>
      <c r="E28" s="129">
        <v>28</v>
      </c>
      <c r="F28" s="435">
        <f t="shared" si="2"/>
        <v>922</v>
      </c>
      <c r="N28" s="424" t="s">
        <v>236</v>
      </c>
      <c r="O28" s="122">
        <v>10</v>
      </c>
      <c r="P28" s="122">
        <v>2</v>
      </c>
      <c r="Q28" s="278">
        <f t="shared" si="0"/>
        <v>12</v>
      </c>
      <c r="R28" s="58"/>
      <c r="T28" s="55"/>
      <c r="U28" s="24"/>
      <c r="V28" s="46"/>
      <c r="W28" s="1"/>
      <c r="X28" s="46"/>
      <c r="Y28" s="32"/>
      <c r="Z28" s="32"/>
      <c r="AA28" s="32"/>
      <c r="AB28" s="32"/>
      <c r="AC28" s="32"/>
      <c r="AD28" s="32"/>
      <c r="AE28" s="32"/>
      <c r="AF28" s="32"/>
    </row>
    <row r="29" spans="1:32" x14ac:dyDescent="0.25">
      <c r="A29" s="277" t="s">
        <v>192</v>
      </c>
      <c r="B29" s="123">
        <v>84</v>
      </c>
      <c r="C29" s="123">
        <v>7</v>
      </c>
      <c r="D29" s="123">
        <v>46</v>
      </c>
      <c r="E29" s="123">
        <v>3</v>
      </c>
      <c r="F29" s="434">
        <f t="shared" si="2"/>
        <v>140</v>
      </c>
      <c r="N29" s="425" t="s">
        <v>228</v>
      </c>
      <c r="O29" s="27">
        <v>9</v>
      </c>
      <c r="P29" s="27">
        <v>3</v>
      </c>
      <c r="Q29" s="280">
        <f t="shared" si="0"/>
        <v>12</v>
      </c>
      <c r="R29" s="58"/>
      <c r="T29" s="55"/>
      <c r="U29" s="24"/>
      <c r="V29" s="46"/>
      <c r="W29" s="1"/>
      <c r="X29" s="46"/>
      <c r="Z29" s="32"/>
      <c r="AA29" s="32"/>
      <c r="AB29" s="32"/>
      <c r="AC29" s="32"/>
      <c r="AD29" s="32"/>
      <c r="AE29" s="32"/>
      <c r="AF29" s="32"/>
    </row>
    <row r="30" spans="1:32" ht="15.75" thickBot="1" x14ac:dyDescent="0.3">
      <c r="A30" s="279" t="s">
        <v>193</v>
      </c>
      <c r="B30" s="129">
        <v>15</v>
      </c>
      <c r="C30" s="129">
        <v>4</v>
      </c>
      <c r="D30" s="129">
        <v>4</v>
      </c>
      <c r="E30" s="129">
        <v>1</v>
      </c>
      <c r="F30" s="435">
        <f t="shared" si="2"/>
        <v>24</v>
      </c>
      <c r="N30" s="424" t="s">
        <v>230</v>
      </c>
      <c r="O30" s="122">
        <v>9</v>
      </c>
      <c r="P30" s="122">
        <v>3</v>
      </c>
      <c r="Q30" s="278">
        <f t="shared" si="0"/>
        <v>12</v>
      </c>
      <c r="R30" s="58"/>
      <c r="T30" s="55"/>
      <c r="U30" s="24"/>
      <c r="V30" s="46"/>
      <c r="W30" s="1"/>
      <c r="X30" s="46"/>
      <c r="Y30" s="32"/>
      <c r="Z30" s="32"/>
      <c r="AA30" s="32"/>
      <c r="AB30" s="32"/>
      <c r="AC30" s="32"/>
      <c r="AD30" s="32"/>
      <c r="AE30" s="32"/>
      <c r="AF30" s="32"/>
    </row>
    <row r="31" spans="1:32" ht="16.5" thickTop="1" thickBot="1" x14ac:dyDescent="0.3">
      <c r="A31" s="436" t="s">
        <v>11</v>
      </c>
      <c r="B31" s="427">
        <f>SUM(B21:B30)</f>
        <v>5273</v>
      </c>
      <c r="C31" s="427">
        <f t="shared" ref="C31:E31" si="3">SUM(C21:C30)</f>
        <v>838</v>
      </c>
      <c r="D31" s="427">
        <f t="shared" si="3"/>
        <v>3186</v>
      </c>
      <c r="E31" s="427">
        <f t="shared" si="3"/>
        <v>451</v>
      </c>
      <c r="F31" s="437">
        <f t="shared" si="2"/>
        <v>9748</v>
      </c>
      <c r="N31" s="425" t="s">
        <v>500</v>
      </c>
      <c r="O31" s="27">
        <v>1</v>
      </c>
      <c r="P31" s="27">
        <v>0</v>
      </c>
      <c r="Q31" s="280">
        <f t="shared" si="0"/>
        <v>1</v>
      </c>
      <c r="R31" s="58"/>
      <c r="T31" s="55"/>
      <c r="U31" s="24"/>
      <c r="V31" s="46"/>
      <c r="W31" s="1"/>
      <c r="X31" s="46"/>
      <c r="Y31" s="32"/>
      <c r="Z31" s="32"/>
      <c r="AA31" s="32"/>
      <c r="AB31" s="32"/>
      <c r="AE31" s="32"/>
      <c r="AF31" s="32"/>
    </row>
    <row r="32" spans="1:32" x14ac:dyDescent="0.25">
      <c r="A32" s="39"/>
      <c r="B32" s="131"/>
      <c r="C32" s="131"/>
      <c r="D32" s="131"/>
      <c r="E32" s="131"/>
      <c r="F32" s="132"/>
      <c r="N32" s="424" t="s">
        <v>235</v>
      </c>
      <c r="O32" s="122">
        <v>5</v>
      </c>
      <c r="P32" s="122">
        <v>2</v>
      </c>
      <c r="Q32" s="278">
        <f t="shared" si="0"/>
        <v>7</v>
      </c>
      <c r="R32" s="58"/>
      <c r="T32" s="55"/>
      <c r="U32" s="24"/>
      <c r="V32" s="46"/>
      <c r="W32" s="1"/>
      <c r="X32" s="46"/>
      <c r="Y32" s="32"/>
      <c r="Z32" s="32"/>
      <c r="AA32" s="32"/>
      <c r="AB32" s="32"/>
      <c r="AC32" s="32"/>
      <c r="AD32" s="32"/>
      <c r="AE32" s="32"/>
      <c r="AF32" s="32"/>
    </row>
    <row r="33" spans="1:32" ht="16.5" thickBot="1" x14ac:dyDescent="0.3">
      <c r="A33" s="855" t="s">
        <v>544</v>
      </c>
      <c r="B33" s="855"/>
      <c r="C33" s="855"/>
      <c r="D33" s="855"/>
      <c r="E33" s="855"/>
      <c r="F33" s="855"/>
      <c r="N33" s="425" t="s">
        <v>253</v>
      </c>
      <c r="O33" s="27">
        <v>0</v>
      </c>
      <c r="P33" s="27">
        <v>1</v>
      </c>
      <c r="Q33" s="280">
        <f t="shared" si="0"/>
        <v>1</v>
      </c>
      <c r="R33" s="58"/>
      <c r="T33" s="55"/>
      <c r="U33" s="24"/>
      <c r="V33" s="46"/>
      <c r="W33" s="1"/>
      <c r="X33" s="46"/>
      <c r="Y33" s="32"/>
      <c r="Z33" s="32"/>
      <c r="AA33" s="32"/>
      <c r="AB33" s="32"/>
      <c r="AE33" s="32"/>
      <c r="AF33" s="32"/>
    </row>
    <row r="34" spans="1:32" x14ac:dyDescent="0.25">
      <c r="A34" s="438"/>
      <c r="B34" s="852" t="s">
        <v>125</v>
      </c>
      <c r="C34" s="852"/>
      <c r="D34" s="852" t="s">
        <v>126</v>
      </c>
      <c r="E34" s="852"/>
      <c r="F34" s="429"/>
      <c r="N34" s="424" t="s">
        <v>201</v>
      </c>
      <c r="O34" s="122">
        <v>659</v>
      </c>
      <c r="P34" s="122">
        <v>389</v>
      </c>
      <c r="Q34" s="278">
        <f t="shared" si="0"/>
        <v>1048</v>
      </c>
      <c r="R34" s="58"/>
      <c r="T34" s="55"/>
      <c r="U34" s="24"/>
      <c r="V34" s="46"/>
      <c r="W34" s="1"/>
      <c r="X34" s="46"/>
      <c r="Y34" s="32"/>
      <c r="Z34" s="32"/>
      <c r="AA34" s="32"/>
      <c r="AB34" s="32"/>
      <c r="AC34" s="32"/>
      <c r="AD34" s="32"/>
      <c r="AE34" s="32"/>
      <c r="AF34" s="32"/>
    </row>
    <row r="35" spans="1:32" x14ac:dyDescent="0.25">
      <c r="A35" s="430"/>
      <c r="B35" s="125" t="s">
        <v>3</v>
      </c>
      <c r="C35" s="124" t="s">
        <v>10</v>
      </c>
      <c r="D35" s="125" t="s">
        <v>3</v>
      </c>
      <c r="E35" s="124" t="s">
        <v>10</v>
      </c>
      <c r="F35" s="431" t="s">
        <v>11</v>
      </c>
      <c r="I35" s="287"/>
      <c r="N35" s="425" t="s">
        <v>478</v>
      </c>
      <c r="O35" s="27">
        <v>0</v>
      </c>
      <c r="P35" s="27">
        <v>0</v>
      </c>
      <c r="Q35" s="280">
        <f t="shared" si="0"/>
        <v>0</v>
      </c>
      <c r="R35" s="58"/>
      <c r="T35" s="55"/>
      <c r="U35" s="24"/>
      <c r="V35" s="46"/>
      <c r="W35" s="1"/>
      <c r="X35" s="46"/>
      <c r="Y35" s="32"/>
      <c r="Z35" s="32"/>
      <c r="AA35" s="32"/>
      <c r="AB35" s="32"/>
      <c r="AC35" s="32"/>
      <c r="AD35" s="32"/>
      <c r="AE35" s="32"/>
      <c r="AF35" s="32"/>
    </row>
    <row r="36" spans="1:32" x14ac:dyDescent="0.25">
      <c r="A36" s="424" t="s">
        <v>13</v>
      </c>
      <c r="B36" s="123">
        <v>2593</v>
      </c>
      <c r="C36" s="123">
        <v>487</v>
      </c>
      <c r="D36" s="123">
        <v>1429</v>
      </c>
      <c r="E36" s="123">
        <v>217</v>
      </c>
      <c r="F36" s="408">
        <f>SUM(B36:E36)</f>
        <v>4726</v>
      </c>
      <c r="N36" s="424" t="s">
        <v>239</v>
      </c>
      <c r="O36" s="122">
        <v>10</v>
      </c>
      <c r="P36" s="122">
        <v>7</v>
      </c>
      <c r="Q36" s="278">
        <f t="shared" si="0"/>
        <v>17</v>
      </c>
      <c r="R36" s="58"/>
      <c r="T36" s="55"/>
      <c r="U36" s="24"/>
      <c r="V36" s="46"/>
      <c r="W36" s="1"/>
      <c r="X36" s="46"/>
      <c r="Y36" s="32"/>
      <c r="Z36" s="32"/>
      <c r="AA36" s="32"/>
      <c r="AB36" s="32"/>
      <c r="AD36" s="32"/>
      <c r="AE36" s="32"/>
      <c r="AF36" s="32"/>
    </row>
    <row r="37" spans="1:32" s="89" customFormat="1" x14ac:dyDescent="0.25">
      <c r="A37" s="425" t="s">
        <v>194</v>
      </c>
      <c r="B37" s="129">
        <v>1665</v>
      </c>
      <c r="C37" s="129">
        <v>219</v>
      </c>
      <c r="D37" s="129">
        <v>929</v>
      </c>
      <c r="E37" s="129">
        <v>128</v>
      </c>
      <c r="F37" s="420">
        <f t="shared" ref="F37:F40" si="4">SUM(B37:E37)</f>
        <v>2941</v>
      </c>
      <c r="G37" s="126"/>
      <c r="H37" s="126"/>
      <c r="I37" s="126"/>
      <c r="J37" s="126"/>
      <c r="K37" s="126"/>
      <c r="L37" s="126"/>
      <c r="N37" s="425" t="s">
        <v>210</v>
      </c>
      <c r="O37" s="27">
        <v>63</v>
      </c>
      <c r="P37" s="27">
        <v>33</v>
      </c>
      <c r="Q37" s="280">
        <f t="shared" si="0"/>
        <v>96</v>
      </c>
      <c r="R37" s="58"/>
      <c r="T37" s="87"/>
      <c r="U37" s="24"/>
      <c r="V37" s="46"/>
      <c r="W37" s="1"/>
      <c r="X37" s="46"/>
      <c r="Y37" s="32"/>
      <c r="Z37" s="32"/>
      <c r="AA37" s="32"/>
      <c r="AB37" s="32"/>
      <c r="AD37" s="32"/>
      <c r="AE37" s="32"/>
      <c r="AF37" s="32"/>
    </row>
    <row r="38" spans="1:32" x14ac:dyDescent="0.25">
      <c r="A38" s="424" t="s">
        <v>15</v>
      </c>
      <c r="B38" s="123">
        <v>824</v>
      </c>
      <c r="C38" s="123">
        <v>99</v>
      </c>
      <c r="D38" s="439">
        <v>673</v>
      </c>
      <c r="E38" s="439">
        <v>80</v>
      </c>
      <c r="F38" s="408">
        <f t="shared" si="4"/>
        <v>1676</v>
      </c>
      <c r="N38" s="424" t="s">
        <v>238</v>
      </c>
      <c r="O38" s="122">
        <v>7</v>
      </c>
      <c r="P38" s="122">
        <v>3</v>
      </c>
      <c r="Q38" s="278">
        <f t="shared" si="0"/>
        <v>10</v>
      </c>
      <c r="R38" s="58"/>
      <c r="T38" s="55"/>
      <c r="U38" s="24"/>
      <c r="V38" s="46"/>
      <c r="W38" s="1"/>
      <c r="X38" s="46"/>
      <c r="Y38" s="32"/>
      <c r="Z38" s="32"/>
      <c r="AA38" s="32"/>
      <c r="AB38" s="32"/>
      <c r="AD38" s="32"/>
      <c r="AE38" s="32"/>
      <c r="AF38" s="32"/>
    </row>
    <row r="39" spans="1:32" x14ac:dyDescent="0.25">
      <c r="A39" s="425" t="s">
        <v>16</v>
      </c>
      <c r="B39" s="129">
        <v>162</v>
      </c>
      <c r="C39" s="129">
        <v>28</v>
      </c>
      <c r="D39" s="129">
        <v>133</v>
      </c>
      <c r="E39" s="129">
        <v>22</v>
      </c>
      <c r="F39" s="420">
        <f t="shared" si="4"/>
        <v>345</v>
      </c>
      <c r="N39" s="425" t="s">
        <v>206</v>
      </c>
      <c r="O39" s="27">
        <v>283</v>
      </c>
      <c r="P39" s="27">
        <v>151</v>
      </c>
      <c r="Q39" s="280">
        <f t="shared" si="0"/>
        <v>434</v>
      </c>
      <c r="R39" s="58"/>
      <c r="T39" s="55"/>
      <c r="U39" s="24"/>
      <c r="V39" s="46"/>
      <c r="W39" s="1"/>
      <c r="X39" s="46"/>
      <c r="Z39" s="32"/>
      <c r="AA39" s="32"/>
      <c r="AB39" s="32"/>
      <c r="AC39" s="32"/>
      <c r="AE39" s="32"/>
      <c r="AF39" s="32"/>
    </row>
    <row r="40" spans="1:32" ht="15.75" thickBot="1" x14ac:dyDescent="0.3">
      <c r="A40" s="424" t="s">
        <v>17</v>
      </c>
      <c r="B40" s="123">
        <v>29</v>
      </c>
      <c r="C40" s="123">
        <v>5</v>
      </c>
      <c r="D40" s="123">
        <v>22</v>
      </c>
      <c r="E40" s="123">
        <v>4</v>
      </c>
      <c r="F40" s="408">
        <f t="shared" si="4"/>
        <v>60</v>
      </c>
      <c r="N40" s="424" t="s">
        <v>226</v>
      </c>
      <c r="O40" s="122">
        <v>8</v>
      </c>
      <c r="P40" s="122">
        <v>11</v>
      </c>
      <c r="Q40" s="278">
        <f t="shared" si="0"/>
        <v>19</v>
      </c>
      <c r="R40" s="58"/>
      <c r="T40" s="55"/>
      <c r="U40" s="24"/>
      <c r="V40" s="46"/>
      <c r="W40" s="1"/>
      <c r="X40" s="46"/>
      <c r="Y40" s="32"/>
      <c r="Z40" s="32"/>
      <c r="AA40" s="32"/>
      <c r="AB40" s="32"/>
      <c r="AC40" s="32"/>
      <c r="AE40" s="32"/>
      <c r="AF40" s="32"/>
    </row>
    <row r="41" spans="1:32" ht="16.5" thickTop="1" thickBot="1" x14ac:dyDescent="0.3">
      <c r="A41" s="436" t="s">
        <v>11</v>
      </c>
      <c r="B41" s="427">
        <f>SUM(B36:B40)</f>
        <v>5273</v>
      </c>
      <c r="C41" s="427">
        <f t="shared" ref="C41:F41" si="5">SUM(C36:C40)</f>
        <v>838</v>
      </c>
      <c r="D41" s="427">
        <f t="shared" si="5"/>
        <v>3186</v>
      </c>
      <c r="E41" s="427">
        <f t="shared" si="5"/>
        <v>451</v>
      </c>
      <c r="F41" s="428">
        <f t="shared" si="5"/>
        <v>9748</v>
      </c>
      <c r="N41" s="425" t="s">
        <v>225</v>
      </c>
      <c r="O41" s="27">
        <v>24</v>
      </c>
      <c r="P41" s="27">
        <v>7</v>
      </c>
      <c r="Q41" s="280">
        <f t="shared" si="0"/>
        <v>31</v>
      </c>
      <c r="R41" s="58"/>
      <c r="T41" s="55"/>
      <c r="U41" s="24"/>
      <c r="V41" s="46"/>
      <c r="W41" s="1"/>
      <c r="X41" s="46"/>
      <c r="Z41" s="32"/>
      <c r="AA41" s="32"/>
      <c r="AB41" s="32"/>
      <c r="AC41" s="32"/>
      <c r="AE41" s="32"/>
      <c r="AF41" s="32"/>
    </row>
    <row r="42" spans="1:32" x14ac:dyDescent="0.25">
      <c r="A42" s="88"/>
      <c r="B42" s="81"/>
      <c r="C42" s="81"/>
      <c r="D42" s="81"/>
      <c r="E42" s="81"/>
      <c r="F42" s="81"/>
      <c r="N42" s="424" t="s">
        <v>213</v>
      </c>
      <c r="O42" s="122">
        <v>42</v>
      </c>
      <c r="P42" s="122">
        <v>27</v>
      </c>
      <c r="Q42" s="278">
        <f t="shared" si="0"/>
        <v>69</v>
      </c>
      <c r="R42" s="58"/>
      <c r="T42" s="55"/>
      <c r="U42" s="24"/>
      <c r="V42" s="46"/>
      <c r="W42" s="1"/>
      <c r="X42" s="46"/>
      <c r="Z42" s="32"/>
      <c r="AA42" s="32"/>
      <c r="AB42" s="32"/>
      <c r="AE42" s="32"/>
      <c r="AF42" s="32"/>
    </row>
    <row r="43" spans="1:32" ht="16.5" thickBot="1" x14ac:dyDescent="0.3">
      <c r="A43" s="856" t="s">
        <v>546</v>
      </c>
      <c r="B43" s="856"/>
      <c r="C43" s="856"/>
      <c r="D43" s="856"/>
      <c r="E43" s="856"/>
      <c r="F43" s="856"/>
      <c r="N43" s="425" t="s">
        <v>207</v>
      </c>
      <c r="O43" s="27">
        <v>266</v>
      </c>
      <c r="P43" s="27">
        <v>143</v>
      </c>
      <c r="Q43" s="280">
        <f t="shared" si="0"/>
        <v>409</v>
      </c>
      <c r="R43" s="58"/>
      <c r="T43" s="55"/>
      <c r="U43" s="24"/>
      <c r="V43" s="46"/>
      <c r="W43" s="1"/>
      <c r="X43" s="46"/>
      <c r="Y43" s="32"/>
      <c r="Z43" s="32"/>
      <c r="AA43" s="32"/>
      <c r="AB43" s="32"/>
      <c r="AC43" s="32"/>
      <c r="AD43" s="32"/>
      <c r="AE43" s="32"/>
      <c r="AF43" s="32"/>
    </row>
    <row r="44" spans="1:32" x14ac:dyDescent="0.25">
      <c r="A44" s="440"/>
      <c r="B44" s="852" t="s">
        <v>125</v>
      </c>
      <c r="C44" s="852"/>
      <c r="D44" s="852" t="s">
        <v>126</v>
      </c>
      <c r="E44" s="852"/>
      <c r="F44" s="429"/>
      <c r="N44" s="424" t="s">
        <v>218</v>
      </c>
      <c r="O44" s="122">
        <v>29</v>
      </c>
      <c r="P44" s="122">
        <v>27</v>
      </c>
      <c r="Q44" s="278">
        <f t="shared" si="0"/>
        <v>56</v>
      </c>
      <c r="R44" s="58"/>
      <c r="T44" s="55"/>
      <c r="U44" s="24"/>
      <c r="V44" s="46"/>
      <c r="W44" s="1"/>
      <c r="X44" s="46"/>
      <c r="Y44" s="32"/>
      <c r="Z44" s="32"/>
      <c r="AA44" s="32"/>
      <c r="AB44" s="32"/>
      <c r="AC44" s="32"/>
      <c r="AD44" s="32"/>
      <c r="AE44" s="32"/>
      <c r="AF44" s="32"/>
    </row>
    <row r="45" spans="1:32" x14ac:dyDescent="0.25">
      <c r="A45" s="430"/>
      <c r="B45" s="125" t="s">
        <v>3</v>
      </c>
      <c r="C45" s="124" t="s">
        <v>10</v>
      </c>
      <c r="D45" s="125" t="s">
        <v>3</v>
      </c>
      <c r="E45" s="124" t="s">
        <v>10</v>
      </c>
      <c r="F45" s="431" t="s">
        <v>11</v>
      </c>
      <c r="N45" s="425" t="s">
        <v>215</v>
      </c>
      <c r="O45" s="27">
        <v>19</v>
      </c>
      <c r="P45" s="27">
        <v>14</v>
      </c>
      <c r="Q45" s="280">
        <f t="shared" si="0"/>
        <v>33</v>
      </c>
      <c r="R45" s="58"/>
      <c r="T45" s="55"/>
      <c r="U45" s="24"/>
      <c r="V45" s="46"/>
      <c r="W45" s="1"/>
      <c r="X45" s="46"/>
      <c r="Z45" s="32"/>
      <c r="AA45" s="32"/>
      <c r="AE45" s="32"/>
      <c r="AF45" s="32"/>
    </row>
    <row r="46" spans="1:32" x14ac:dyDescent="0.25">
      <c r="A46" s="441" t="s">
        <v>159</v>
      </c>
      <c r="B46" s="123">
        <v>25</v>
      </c>
      <c r="C46" s="123">
        <v>2</v>
      </c>
      <c r="D46" s="123">
        <v>0</v>
      </c>
      <c r="E46" s="123">
        <v>0</v>
      </c>
      <c r="F46" s="408">
        <f>SUM(B46:E46)</f>
        <v>27</v>
      </c>
      <c r="M46" s="83"/>
      <c r="N46" s="424" t="s">
        <v>219</v>
      </c>
      <c r="O46" s="122">
        <v>42</v>
      </c>
      <c r="P46" s="122">
        <v>14</v>
      </c>
      <c r="Q46" s="278">
        <f t="shared" si="0"/>
        <v>56</v>
      </c>
      <c r="R46" s="58"/>
      <c r="T46" s="55"/>
      <c r="U46" s="24"/>
      <c r="V46" s="46"/>
      <c r="W46" s="1"/>
      <c r="X46" s="46"/>
      <c r="Z46" s="32"/>
      <c r="AA46" s="32"/>
      <c r="AC46" s="32"/>
      <c r="AE46" s="32"/>
      <c r="AF46" s="32"/>
    </row>
    <row r="47" spans="1:32" s="89" customFormat="1" x14ac:dyDescent="0.25">
      <c r="A47" s="442" t="s">
        <v>160</v>
      </c>
      <c r="B47" s="129">
        <v>102</v>
      </c>
      <c r="C47" s="129">
        <v>17</v>
      </c>
      <c r="D47" s="129">
        <v>28</v>
      </c>
      <c r="E47" s="129">
        <v>5</v>
      </c>
      <c r="F47" s="420">
        <f t="shared" ref="F47:F54" si="6">SUM(B47:E47)</f>
        <v>152</v>
      </c>
      <c r="G47" s="126"/>
      <c r="H47" s="126"/>
      <c r="I47" s="126"/>
      <c r="J47" s="126"/>
      <c r="K47" s="126"/>
      <c r="L47" s="126"/>
      <c r="N47" s="425" t="s">
        <v>214</v>
      </c>
      <c r="O47" s="27">
        <v>59</v>
      </c>
      <c r="P47" s="27">
        <v>27</v>
      </c>
      <c r="Q47" s="280">
        <f t="shared" si="0"/>
        <v>86</v>
      </c>
      <c r="R47" s="58"/>
      <c r="T47" s="87"/>
      <c r="U47" s="24"/>
      <c r="V47" s="46"/>
      <c r="W47" s="1"/>
      <c r="X47" s="46"/>
      <c r="Z47" s="32"/>
      <c r="AA47" s="32"/>
      <c r="AC47" s="32"/>
      <c r="AE47" s="32"/>
      <c r="AF47" s="32"/>
    </row>
    <row r="48" spans="1:32" x14ac:dyDescent="0.25">
      <c r="A48" s="441" t="s">
        <v>161</v>
      </c>
      <c r="B48" s="123">
        <v>662</v>
      </c>
      <c r="C48" s="123">
        <v>85</v>
      </c>
      <c r="D48" s="123">
        <v>518</v>
      </c>
      <c r="E48" s="123">
        <v>74</v>
      </c>
      <c r="F48" s="408">
        <f t="shared" si="6"/>
        <v>1339</v>
      </c>
      <c r="M48" s="83"/>
      <c r="N48" s="424" t="s">
        <v>220</v>
      </c>
      <c r="O48" s="122">
        <v>33</v>
      </c>
      <c r="P48" s="122">
        <v>17</v>
      </c>
      <c r="Q48" s="278">
        <f t="shared" si="0"/>
        <v>50</v>
      </c>
      <c r="R48" s="58"/>
      <c r="T48" s="55"/>
      <c r="U48" s="24"/>
      <c r="V48" s="46"/>
      <c r="W48" s="1"/>
      <c r="X48" s="46"/>
      <c r="Z48" s="32"/>
      <c r="AA48" s="32"/>
      <c r="AC48" s="32"/>
      <c r="AE48" s="32"/>
      <c r="AF48" s="32"/>
    </row>
    <row r="49" spans="1:32" x14ac:dyDescent="0.25">
      <c r="A49" s="442" t="s">
        <v>162</v>
      </c>
      <c r="B49" s="129">
        <v>1696</v>
      </c>
      <c r="C49" s="129">
        <v>346</v>
      </c>
      <c r="D49" s="129">
        <v>1281</v>
      </c>
      <c r="E49" s="129">
        <v>208</v>
      </c>
      <c r="F49" s="420">
        <f t="shared" si="6"/>
        <v>3531</v>
      </c>
      <c r="M49" s="83"/>
      <c r="N49" s="425" t="s">
        <v>244</v>
      </c>
      <c r="O49" s="27">
        <v>0</v>
      </c>
      <c r="P49" s="27">
        <v>6</v>
      </c>
      <c r="Q49" s="280">
        <f t="shared" si="0"/>
        <v>6</v>
      </c>
      <c r="R49" s="58"/>
      <c r="T49" s="55"/>
      <c r="U49" s="24"/>
      <c r="V49" s="46"/>
      <c r="W49" s="1"/>
      <c r="X49" s="46"/>
      <c r="Y49" s="32"/>
      <c r="Z49" s="32"/>
      <c r="AA49" s="32"/>
      <c r="AB49" s="32"/>
      <c r="AC49" s="32"/>
      <c r="AE49" s="32"/>
      <c r="AF49" s="32"/>
    </row>
    <row r="50" spans="1:32" x14ac:dyDescent="0.25">
      <c r="A50" s="441" t="s">
        <v>163</v>
      </c>
      <c r="B50" s="123">
        <v>1410</v>
      </c>
      <c r="C50" s="123">
        <v>209</v>
      </c>
      <c r="D50" s="123">
        <v>897</v>
      </c>
      <c r="E50" s="123">
        <v>113</v>
      </c>
      <c r="F50" s="408">
        <f t="shared" si="6"/>
        <v>2629</v>
      </c>
      <c r="M50" s="83"/>
      <c r="N50" s="424" t="s">
        <v>248</v>
      </c>
      <c r="O50" s="122">
        <v>5</v>
      </c>
      <c r="P50" s="122">
        <v>2</v>
      </c>
      <c r="Q50" s="278">
        <f t="shared" si="0"/>
        <v>7</v>
      </c>
      <c r="R50" s="58"/>
      <c r="T50" s="55"/>
      <c r="V50" s="1"/>
      <c r="W50" s="46"/>
      <c r="X50" s="46"/>
      <c r="Z50" s="32"/>
      <c r="AA50" s="32"/>
      <c r="AB50" s="32"/>
      <c r="AE50" s="32"/>
      <c r="AF50" s="32"/>
    </row>
    <row r="51" spans="1:32" x14ac:dyDescent="0.25">
      <c r="A51" s="442" t="s">
        <v>195</v>
      </c>
      <c r="B51" s="129">
        <v>712</v>
      </c>
      <c r="C51" s="129">
        <v>113</v>
      </c>
      <c r="D51" s="129">
        <v>360</v>
      </c>
      <c r="E51" s="129">
        <v>40</v>
      </c>
      <c r="F51" s="420">
        <f t="shared" si="6"/>
        <v>1225</v>
      </c>
      <c r="N51" s="425" t="s">
        <v>243</v>
      </c>
      <c r="O51" s="27">
        <v>4</v>
      </c>
      <c r="P51" s="27">
        <v>3</v>
      </c>
      <c r="Q51" s="280">
        <f t="shared" si="0"/>
        <v>7</v>
      </c>
      <c r="R51" s="58"/>
      <c r="T51" s="55"/>
      <c r="U51" s="24"/>
      <c r="V51" s="46"/>
      <c r="W51" s="1"/>
      <c r="X51" s="46"/>
      <c r="Z51" s="32"/>
      <c r="AA51" s="32"/>
      <c r="AC51" s="32"/>
      <c r="AE51" s="32"/>
      <c r="AF51" s="32"/>
    </row>
    <row r="52" spans="1:32" x14ac:dyDescent="0.25">
      <c r="A52" s="441" t="s">
        <v>506</v>
      </c>
      <c r="B52" s="123">
        <v>38</v>
      </c>
      <c r="C52" s="123">
        <v>7</v>
      </c>
      <c r="D52" s="123">
        <v>1</v>
      </c>
      <c r="E52" s="123">
        <v>0</v>
      </c>
      <c r="F52" s="408">
        <f t="shared" si="6"/>
        <v>46</v>
      </c>
      <c r="N52" s="424" t="s">
        <v>224</v>
      </c>
      <c r="O52" s="122">
        <v>33</v>
      </c>
      <c r="P52" s="122">
        <v>15</v>
      </c>
      <c r="Q52" s="278">
        <f t="shared" si="0"/>
        <v>48</v>
      </c>
      <c r="R52" s="58"/>
      <c r="T52" s="55"/>
      <c r="U52" s="24"/>
      <c r="V52" s="46"/>
      <c r="W52" s="1"/>
      <c r="X52" s="46"/>
      <c r="Y52" s="32"/>
      <c r="Z52" s="32"/>
      <c r="AA52" s="32"/>
      <c r="AB52" s="32"/>
      <c r="AC52" s="32"/>
      <c r="AD52" s="32"/>
      <c r="AE52" s="32"/>
      <c r="AF52" s="32"/>
    </row>
    <row r="53" spans="1:32" x14ac:dyDescent="0.25">
      <c r="A53" s="442" t="s">
        <v>507</v>
      </c>
      <c r="B53" s="129">
        <v>124</v>
      </c>
      <c r="C53" s="129">
        <v>16</v>
      </c>
      <c r="D53" s="129">
        <v>0</v>
      </c>
      <c r="E53" s="129">
        <v>2</v>
      </c>
      <c r="F53" s="420">
        <f t="shared" si="6"/>
        <v>142</v>
      </c>
      <c r="N53" s="425" t="s">
        <v>205</v>
      </c>
      <c r="O53" s="27">
        <v>339</v>
      </c>
      <c r="P53" s="27">
        <v>224</v>
      </c>
      <c r="Q53" s="280">
        <f t="shared" si="0"/>
        <v>563</v>
      </c>
      <c r="R53" s="58"/>
      <c r="T53" s="55"/>
      <c r="U53" s="24"/>
      <c r="V53" s="46"/>
      <c r="W53" s="1"/>
      <c r="X53" s="46"/>
    </row>
    <row r="54" spans="1:32" x14ac:dyDescent="0.25">
      <c r="A54" s="441" t="s">
        <v>508</v>
      </c>
      <c r="B54" s="123">
        <v>171</v>
      </c>
      <c r="C54" s="123">
        <v>24</v>
      </c>
      <c r="D54" s="123">
        <v>22</v>
      </c>
      <c r="E54" s="123">
        <v>7</v>
      </c>
      <c r="F54" s="408">
        <f t="shared" si="6"/>
        <v>224</v>
      </c>
      <c r="N54" s="424" t="s">
        <v>246</v>
      </c>
      <c r="O54" s="122">
        <v>4</v>
      </c>
      <c r="P54" s="122">
        <v>5</v>
      </c>
      <c r="Q54" s="278">
        <f t="shared" si="0"/>
        <v>9</v>
      </c>
      <c r="R54" s="58"/>
      <c r="T54" s="55"/>
      <c r="U54" s="24"/>
      <c r="V54" s="46"/>
      <c r="W54" s="1"/>
      <c r="X54" s="46"/>
    </row>
    <row r="55" spans="1:32" x14ac:dyDescent="0.25">
      <c r="A55" s="443" t="s">
        <v>196</v>
      </c>
      <c r="B55" s="444">
        <v>166</v>
      </c>
      <c r="C55" s="444">
        <v>19</v>
      </c>
      <c r="D55" s="444">
        <v>26</v>
      </c>
      <c r="E55" s="444">
        <v>0</v>
      </c>
      <c r="F55" s="445">
        <f>SUM(B55:E55)</f>
        <v>211</v>
      </c>
      <c r="N55" s="425" t="s">
        <v>231</v>
      </c>
      <c r="O55" s="27">
        <v>20</v>
      </c>
      <c r="P55" s="27">
        <v>6</v>
      </c>
      <c r="Q55" s="280">
        <f t="shared" si="0"/>
        <v>26</v>
      </c>
      <c r="R55" s="58"/>
      <c r="T55" s="55"/>
      <c r="U55" s="24"/>
      <c r="V55" s="46"/>
      <c r="W55" s="1"/>
      <c r="X55" s="46"/>
    </row>
    <row r="56" spans="1:32" x14ac:dyDescent="0.25">
      <c r="A56" s="424" t="s">
        <v>197</v>
      </c>
      <c r="B56" s="123">
        <v>161</v>
      </c>
      <c r="C56" s="123">
        <v>0</v>
      </c>
      <c r="D56" s="123">
        <v>53</v>
      </c>
      <c r="E56" s="123">
        <v>1</v>
      </c>
      <c r="F56" s="408">
        <f>SUM(B56:E56)</f>
        <v>215</v>
      </c>
      <c r="N56" s="424" t="s">
        <v>242</v>
      </c>
      <c r="O56" s="122">
        <v>6</v>
      </c>
      <c r="P56" s="122">
        <v>3</v>
      </c>
      <c r="Q56" s="278">
        <f t="shared" si="0"/>
        <v>9</v>
      </c>
      <c r="R56" s="58"/>
      <c r="T56" s="55"/>
      <c r="U56" s="24"/>
      <c r="V56" s="46"/>
      <c r="W56" s="1"/>
      <c r="X56" s="46"/>
    </row>
    <row r="57" spans="1:32" ht="15.75" thickBot="1" x14ac:dyDescent="0.3">
      <c r="A57" s="446" t="s">
        <v>109</v>
      </c>
      <c r="B57" s="447">
        <v>6</v>
      </c>
      <c r="C57" s="447">
        <v>0</v>
      </c>
      <c r="D57" s="447">
        <v>0</v>
      </c>
      <c r="E57" s="447">
        <v>1</v>
      </c>
      <c r="F57" s="448">
        <f>SUM(B57:E57)</f>
        <v>7</v>
      </c>
      <c r="N57" s="425" t="s">
        <v>247</v>
      </c>
      <c r="O57" s="27">
        <v>6</v>
      </c>
      <c r="P57" s="27">
        <v>4</v>
      </c>
      <c r="Q57" s="280">
        <f t="shared" si="0"/>
        <v>10</v>
      </c>
      <c r="R57" s="58"/>
      <c r="T57" s="55"/>
      <c r="U57" s="24"/>
      <c r="V57" s="46"/>
      <c r="W57" s="1"/>
      <c r="X57" s="46"/>
    </row>
    <row r="58" spans="1:32" ht="16.5" thickTop="1" thickBot="1" x14ac:dyDescent="0.3">
      <c r="A58" s="436" t="s">
        <v>11</v>
      </c>
      <c r="B58" s="427">
        <f>SUM(B46:B57)</f>
        <v>5273</v>
      </c>
      <c r="C58" s="427">
        <f>SUM(C46:C57)</f>
        <v>838</v>
      </c>
      <c r="D58" s="427">
        <f>SUM(D46:D57)</f>
        <v>3186</v>
      </c>
      <c r="E58" s="427">
        <f>SUM(E46:E57)</f>
        <v>451</v>
      </c>
      <c r="F58" s="428">
        <f>SUM(B58:E58)</f>
        <v>9748</v>
      </c>
      <c r="N58" s="424" t="s">
        <v>254</v>
      </c>
      <c r="O58" s="122">
        <v>0</v>
      </c>
      <c r="P58" s="122">
        <v>2</v>
      </c>
      <c r="Q58" s="278">
        <f t="shared" si="0"/>
        <v>2</v>
      </c>
      <c r="R58" s="58"/>
      <c r="T58" s="55"/>
      <c r="U58" s="24"/>
      <c r="V58" s="46"/>
      <c r="W58" s="1"/>
      <c r="X58" s="46"/>
    </row>
    <row r="59" spans="1:32" x14ac:dyDescent="0.25">
      <c r="A59" s="47" t="s">
        <v>282</v>
      </c>
      <c r="N59" s="425" t="s">
        <v>241</v>
      </c>
      <c r="O59" s="27">
        <v>6</v>
      </c>
      <c r="P59" s="27">
        <v>2</v>
      </c>
      <c r="Q59" s="280">
        <f t="shared" si="0"/>
        <v>8</v>
      </c>
      <c r="R59" s="58"/>
      <c r="T59" s="55"/>
      <c r="U59" s="24"/>
      <c r="V59" s="46"/>
      <c r="W59" s="1"/>
      <c r="X59" s="46"/>
    </row>
    <row r="60" spans="1:32" x14ac:dyDescent="0.25">
      <c r="A60" s="47"/>
      <c r="N60" s="424" t="s">
        <v>251</v>
      </c>
      <c r="O60" s="122">
        <v>0</v>
      </c>
      <c r="P60" s="122">
        <v>0</v>
      </c>
      <c r="Q60" s="278">
        <f t="shared" si="0"/>
        <v>0</v>
      </c>
      <c r="R60" s="58"/>
      <c r="T60" s="55"/>
      <c r="U60" s="24"/>
      <c r="V60" s="46"/>
      <c r="W60" s="1"/>
      <c r="X60" s="46"/>
    </row>
    <row r="61" spans="1:32" ht="15.75" x14ac:dyDescent="0.25">
      <c r="A61" s="838" t="s">
        <v>534</v>
      </c>
      <c r="B61" s="838"/>
      <c r="C61" s="838"/>
      <c r="D61" s="838"/>
      <c r="E61" s="838"/>
      <c r="F61" s="838"/>
      <c r="N61" s="425" t="s">
        <v>229</v>
      </c>
      <c r="O61" s="27">
        <v>18</v>
      </c>
      <c r="P61" s="27">
        <v>5</v>
      </c>
      <c r="Q61" s="280">
        <f t="shared" si="0"/>
        <v>23</v>
      </c>
      <c r="R61" s="58"/>
      <c r="T61" s="55"/>
      <c r="U61" s="24"/>
      <c r="V61" s="46"/>
      <c r="W61" s="1"/>
      <c r="X61" s="46"/>
    </row>
    <row r="62" spans="1:32" x14ac:dyDescent="0.25">
      <c r="A62"/>
      <c r="B62" s="853" t="s">
        <v>125</v>
      </c>
      <c r="C62" s="853"/>
      <c r="D62" s="853" t="s">
        <v>126</v>
      </c>
      <c r="E62" s="853"/>
      <c r="F62" s="21"/>
      <c r="N62" s="424" t="s">
        <v>222</v>
      </c>
      <c r="O62" s="122">
        <v>31</v>
      </c>
      <c r="P62" s="122">
        <v>21</v>
      </c>
      <c r="Q62" s="278">
        <f t="shared" si="0"/>
        <v>52</v>
      </c>
      <c r="R62" s="58"/>
      <c r="T62" s="55"/>
      <c r="U62" s="24"/>
      <c r="V62" s="46"/>
      <c r="W62" s="1"/>
      <c r="X62" s="46"/>
    </row>
    <row r="63" spans="1:32" x14ac:dyDescent="0.25">
      <c r="A63" s="133"/>
      <c r="B63" s="134" t="s">
        <v>3</v>
      </c>
      <c r="C63" s="135" t="s">
        <v>10</v>
      </c>
      <c r="D63" s="134" t="s">
        <v>3</v>
      </c>
      <c r="E63" s="135" t="s">
        <v>10</v>
      </c>
      <c r="F63" s="284" t="s">
        <v>11</v>
      </c>
      <c r="N63" s="425" t="s">
        <v>250</v>
      </c>
      <c r="O63" s="27">
        <v>4</v>
      </c>
      <c r="P63" s="27">
        <v>1</v>
      </c>
      <c r="Q63" s="280">
        <f t="shared" si="0"/>
        <v>5</v>
      </c>
      <c r="R63" s="58"/>
      <c r="T63" s="55"/>
      <c r="U63" s="24"/>
      <c r="V63" s="46"/>
      <c r="W63" s="1"/>
      <c r="X63" s="46"/>
    </row>
    <row r="64" spans="1:32" x14ac:dyDescent="0.25">
      <c r="A64" s="121" t="s">
        <v>185</v>
      </c>
      <c r="B64" s="121">
        <v>34.701965273802706</v>
      </c>
      <c r="C64" s="121">
        <v>33.9</v>
      </c>
      <c r="D64" s="121">
        <v>36.9</v>
      </c>
      <c r="E64" s="121">
        <v>36.1</v>
      </c>
      <c r="F64" s="253">
        <v>35.6</v>
      </c>
      <c r="N64" s="424" t="s">
        <v>204</v>
      </c>
      <c r="O64" s="122">
        <v>424</v>
      </c>
      <c r="P64" s="122">
        <v>245</v>
      </c>
      <c r="Q64" s="278">
        <f t="shared" si="0"/>
        <v>669</v>
      </c>
      <c r="R64" s="58"/>
      <c r="T64" s="55"/>
      <c r="U64" s="24"/>
      <c r="V64" s="46"/>
      <c r="W64" s="1"/>
      <c r="X64" s="46"/>
    </row>
    <row r="65" spans="1:24" ht="15.75" thickBot="1" x14ac:dyDescent="0.3">
      <c r="A65" s="21" t="s">
        <v>186</v>
      </c>
      <c r="B65" s="21">
        <v>10.6</v>
      </c>
      <c r="C65" s="21">
        <v>9.4</v>
      </c>
      <c r="D65" s="21">
        <v>10.199999999999999</v>
      </c>
      <c r="E65" s="21">
        <v>8.9</v>
      </c>
      <c r="F65" s="21">
        <v>10.4</v>
      </c>
      <c r="N65" s="425" t="s">
        <v>234</v>
      </c>
      <c r="O65" s="27">
        <v>6</v>
      </c>
      <c r="P65" s="27">
        <v>4</v>
      </c>
      <c r="Q65" s="280">
        <f t="shared" si="0"/>
        <v>10</v>
      </c>
      <c r="R65" s="58"/>
      <c r="T65" s="55"/>
      <c r="U65" s="24"/>
      <c r="V65" s="46"/>
      <c r="W65" s="1"/>
      <c r="X65" s="46"/>
    </row>
    <row r="66" spans="1:24" ht="16.5" thickTop="1" thickBot="1" x14ac:dyDescent="0.3">
      <c r="A66" s="121" t="s">
        <v>187</v>
      </c>
      <c r="B66" s="121">
        <v>33</v>
      </c>
      <c r="C66" s="121">
        <v>32</v>
      </c>
      <c r="D66" s="121">
        <v>35</v>
      </c>
      <c r="E66" s="121">
        <v>35</v>
      </c>
      <c r="F66" s="253">
        <v>34</v>
      </c>
      <c r="N66" s="426" t="s">
        <v>11</v>
      </c>
      <c r="O66" s="452">
        <f>SUM(O4:O65)</f>
        <v>6111</v>
      </c>
      <c r="P66" s="452">
        <f>SUM(P4:P65)</f>
        <v>3637</v>
      </c>
      <c r="Q66" s="453">
        <f>SUM(Q4:Q65)</f>
        <v>9748</v>
      </c>
      <c r="R66" s="58"/>
      <c r="T66" s="55"/>
      <c r="U66" s="24"/>
      <c r="V66" s="46"/>
      <c r="W66" s="1"/>
      <c r="X66" s="46"/>
    </row>
    <row r="67" spans="1:24" x14ac:dyDescent="0.25">
      <c r="A67" s="21" t="s">
        <v>188</v>
      </c>
      <c r="B67" s="21">
        <v>18</v>
      </c>
      <c r="C67" s="21">
        <v>19</v>
      </c>
      <c r="D67" s="21">
        <v>20</v>
      </c>
      <c r="E67" s="21">
        <v>20</v>
      </c>
      <c r="F67" s="21">
        <v>18</v>
      </c>
      <c r="N67" s="47" t="s">
        <v>282</v>
      </c>
      <c r="O67" s="21"/>
      <c r="P67" s="21"/>
      <c r="Q67" s="21"/>
      <c r="R67" s="58"/>
      <c r="T67" s="55"/>
      <c r="U67" s="24"/>
      <c r="V67" s="46"/>
      <c r="W67" s="1"/>
      <c r="X67" s="46"/>
    </row>
    <row r="68" spans="1:24" ht="15.75" thickBot="1" x14ac:dyDescent="0.3">
      <c r="A68" s="121" t="s">
        <v>189</v>
      </c>
      <c r="B68" s="121">
        <v>80</v>
      </c>
      <c r="C68" s="121">
        <v>80</v>
      </c>
      <c r="D68" s="121">
        <v>77</v>
      </c>
      <c r="E68" s="121">
        <v>71</v>
      </c>
      <c r="F68" s="253">
        <v>80</v>
      </c>
      <c r="N68" s="47"/>
      <c r="R68" s="58"/>
      <c r="T68" s="55"/>
      <c r="U68" s="24"/>
      <c r="V68" s="46"/>
      <c r="W68" s="1"/>
      <c r="X68" s="46"/>
    </row>
    <row r="69" spans="1:24" ht="15.75" thickTop="1" x14ac:dyDescent="0.25">
      <c r="A69" s="286" t="s">
        <v>495</v>
      </c>
      <c r="B69" s="286">
        <v>5273</v>
      </c>
      <c r="C69" s="286">
        <v>838</v>
      </c>
      <c r="D69" s="286">
        <v>3186</v>
      </c>
      <c r="E69" s="286">
        <v>451</v>
      </c>
      <c r="F69" s="286">
        <v>9748</v>
      </c>
      <c r="R69" s="58"/>
      <c r="T69" s="55"/>
      <c r="U69" s="24"/>
      <c r="V69" s="46"/>
      <c r="W69" s="1"/>
      <c r="X69" s="46"/>
    </row>
    <row r="70" spans="1:24" x14ac:dyDescent="0.25">
      <c r="A70" s="47" t="s">
        <v>282</v>
      </c>
      <c r="R70" s="58"/>
      <c r="T70" s="55"/>
      <c r="U70" s="24"/>
      <c r="V70" s="1"/>
      <c r="W70" s="1"/>
      <c r="X70" s="46"/>
    </row>
    <row r="71" spans="1:24" x14ac:dyDescent="0.25">
      <c r="A71" s="83"/>
      <c r="B71" s="128"/>
      <c r="D71" s="128"/>
      <c r="R71" s="58"/>
      <c r="T71" s="55"/>
      <c r="U71" s="24"/>
      <c r="V71" s="46"/>
      <c r="W71" s="1"/>
      <c r="X71" s="46"/>
    </row>
    <row r="72" spans="1:24" x14ac:dyDescent="0.25">
      <c r="A72" s="83"/>
      <c r="B72" s="128"/>
      <c r="D72" s="128"/>
      <c r="E72" s="128"/>
      <c r="H72" s="128"/>
      <c r="R72" s="58"/>
      <c r="T72" s="55"/>
      <c r="U72" s="24"/>
      <c r="V72" s="1"/>
      <c r="W72" s="1"/>
      <c r="X72" s="46"/>
    </row>
    <row r="73" spans="1:24" s="73" customFormat="1" x14ac:dyDescent="0.25">
      <c r="A73" s="83"/>
      <c r="B73" s="128"/>
      <c r="C73" s="128"/>
      <c r="D73" s="128"/>
      <c r="E73" s="128"/>
      <c r="F73" s="128"/>
      <c r="G73" s="126"/>
      <c r="H73" s="128"/>
      <c r="I73" s="126"/>
      <c r="J73" s="126"/>
      <c r="K73" s="126"/>
      <c r="L73" s="126"/>
      <c r="M73" s="57"/>
      <c r="N73" s="57"/>
      <c r="O73" s="57"/>
      <c r="P73" s="57"/>
      <c r="Q73" s="57"/>
      <c r="R73" s="58"/>
      <c r="T73" s="72"/>
      <c r="U73" s="24"/>
      <c r="V73" s="1"/>
      <c r="W73" s="1"/>
      <c r="X73" s="46"/>
    </row>
    <row r="74" spans="1:24" x14ac:dyDescent="0.25">
      <c r="A74" s="83"/>
      <c r="B74" s="128"/>
      <c r="C74" s="128"/>
      <c r="D74" s="128"/>
      <c r="E74" s="128"/>
      <c r="F74" s="128"/>
      <c r="G74" s="128"/>
      <c r="H74" s="128"/>
      <c r="R74" s="58"/>
      <c r="T74" s="55"/>
      <c r="U74" s="24"/>
      <c r="V74" s="1"/>
      <c r="W74" s="1"/>
      <c r="X74" s="46"/>
    </row>
    <row r="75" spans="1:24" x14ac:dyDescent="0.25">
      <c r="A75" s="83"/>
      <c r="B75" s="128"/>
      <c r="D75" s="128"/>
      <c r="E75" s="128"/>
      <c r="G75" s="128"/>
      <c r="H75" s="128"/>
      <c r="R75" s="59"/>
      <c r="T75" s="55"/>
      <c r="U75" s="24"/>
      <c r="V75" s="1"/>
      <c r="W75" s="1"/>
      <c r="X75" s="46"/>
    </row>
    <row r="76" spans="1:24" x14ac:dyDescent="0.25">
      <c r="A76" s="83"/>
      <c r="B76" s="128"/>
      <c r="D76" s="128"/>
      <c r="E76" s="128"/>
      <c r="G76" s="128"/>
      <c r="H76" s="128"/>
      <c r="R76" s="21"/>
      <c r="T76" s="55"/>
      <c r="U76" s="24"/>
      <c r="V76" s="46"/>
      <c r="W76" s="46"/>
      <c r="X76" s="46"/>
    </row>
    <row r="77" spans="1:24" x14ac:dyDescent="0.25">
      <c r="A77" s="83"/>
      <c r="B77" s="128"/>
      <c r="C77" s="128"/>
      <c r="D77" s="128"/>
      <c r="E77" s="128"/>
      <c r="G77" s="128"/>
      <c r="H77" s="128"/>
      <c r="M77" s="73"/>
    </row>
    <row r="78" spans="1:24" x14ac:dyDescent="0.25">
      <c r="A78" s="83"/>
      <c r="B78" s="128"/>
      <c r="C78" s="128"/>
      <c r="D78" s="128"/>
      <c r="E78" s="128"/>
      <c r="G78" s="128"/>
      <c r="H78" s="128"/>
    </row>
    <row r="79" spans="1:24" x14ac:dyDescent="0.25">
      <c r="A79" s="83"/>
      <c r="B79" s="128"/>
      <c r="C79" s="128"/>
      <c r="D79" s="128"/>
      <c r="E79" s="128"/>
      <c r="F79" s="128"/>
      <c r="G79" s="128"/>
      <c r="H79" s="128"/>
    </row>
    <row r="80" spans="1:24" x14ac:dyDescent="0.25">
      <c r="A80" s="83"/>
      <c r="B80" s="128"/>
      <c r="C80" s="128"/>
      <c r="D80" s="128"/>
      <c r="E80" s="128"/>
      <c r="F80" s="128"/>
      <c r="G80" s="128"/>
      <c r="H80" s="128"/>
    </row>
    <row r="81" spans="1:8" x14ac:dyDescent="0.25">
      <c r="A81" s="83"/>
      <c r="B81" s="130"/>
      <c r="C81" s="130"/>
      <c r="D81" s="130"/>
      <c r="E81" s="130"/>
      <c r="F81" s="130"/>
      <c r="G81" s="128"/>
      <c r="H81" s="128"/>
    </row>
    <row r="82" spans="1:8" x14ac:dyDescent="0.25">
      <c r="G82" s="130"/>
      <c r="H82" s="130"/>
    </row>
  </sheetData>
  <sortState ref="N13:Q72">
    <sortCondition ref="N13:N72"/>
  </sortState>
  <mergeCells count="18">
    <mergeCell ref="B62:C62"/>
    <mergeCell ref="D62:E62"/>
    <mergeCell ref="A2:L2"/>
    <mergeCell ref="B34:C34"/>
    <mergeCell ref="D34:E34"/>
    <mergeCell ref="D44:E44"/>
    <mergeCell ref="B44:C44"/>
    <mergeCell ref="A33:F33"/>
    <mergeCell ref="A43:F43"/>
    <mergeCell ref="A61:F61"/>
    <mergeCell ref="V25:X25"/>
    <mergeCell ref="Y25:AA25"/>
    <mergeCell ref="B19:C19"/>
    <mergeCell ref="D19:E19"/>
    <mergeCell ref="A1:Q1"/>
    <mergeCell ref="A9:D9"/>
    <mergeCell ref="A18:F18"/>
    <mergeCell ref="N2:Q2"/>
  </mergeCells>
  <pageMargins left="0.7" right="0.7" top="0.75" bottom="0.75" header="0.3" footer="0.3"/>
  <pageSetup orientation="portrait" horizontalDpi="300" verticalDpi="300" r:id="rId1"/>
  <ignoredErrors>
    <ignoredError sqref="B3:J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71"/>
  <sheetViews>
    <sheetView workbookViewId="0">
      <selection sqref="A1:U1"/>
    </sheetView>
  </sheetViews>
  <sheetFormatPr defaultColWidth="25.28515625" defaultRowHeight="15" x14ac:dyDescent="0.25"/>
  <cols>
    <col min="1" max="1" width="16.42578125" style="86" customWidth="1"/>
    <col min="2" max="2" width="26" style="89" customWidth="1"/>
    <col min="3" max="3" width="55.85546875" style="89" bestFit="1" customWidth="1"/>
    <col min="4" max="5" width="7.5703125" style="89" bestFit="1" customWidth="1"/>
    <col min="6" max="6" width="9.42578125" style="89" customWidth="1"/>
    <col min="7" max="7" width="5.28515625" style="89" customWidth="1"/>
    <col min="8" max="8" width="21" style="89" bestFit="1" customWidth="1"/>
    <col min="9" max="20" width="8" style="89" customWidth="1"/>
    <col min="21" max="21" width="11.28515625" style="89" bestFit="1" customWidth="1"/>
    <col min="22" max="16384" width="25.28515625" style="89"/>
  </cols>
  <sheetData>
    <row r="1" spans="1:21" ht="23.25" x14ac:dyDescent="0.35">
      <c r="A1" s="864" t="s">
        <v>404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</row>
    <row r="2" spans="1:21" s="876" customFormat="1" x14ac:dyDescent="0.25"/>
    <row r="3" spans="1:21" s="454" customFormat="1" ht="16.5" thickBot="1" x14ac:dyDescent="0.3">
      <c r="A3" s="838" t="s">
        <v>539</v>
      </c>
      <c r="B3" s="838"/>
      <c r="C3" s="838"/>
      <c r="D3" s="838"/>
      <c r="E3" s="838"/>
      <c r="F3" s="838"/>
      <c r="G3" s="484"/>
      <c r="H3" s="838" t="s">
        <v>540</v>
      </c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</row>
    <row r="4" spans="1:21" ht="30.75" thickBot="1" x14ac:dyDescent="0.3">
      <c r="A4" s="332"/>
      <c r="B4" s="333"/>
      <c r="C4" s="311" t="s">
        <v>504</v>
      </c>
      <c r="D4" s="334" t="s">
        <v>3</v>
      </c>
      <c r="E4" s="335" t="s">
        <v>10</v>
      </c>
      <c r="F4" s="336" t="s">
        <v>512</v>
      </c>
      <c r="H4" s="350"/>
      <c r="I4" s="857" t="s">
        <v>164</v>
      </c>
      <c r="J4" s="857"/>
      <c r="K4" s="857"/>
      <c r="L4" s="857"/>
      <c r="M4" s="857"/>
      <c r="N4" s="857"/>
      <c r="O4" s="857" t="s">
        <v>165</v>
      </c>
      <c r="P4" s="857"/>
      <c r="Q4" s="857"/>
      <c r="R4" s="857"/>
      <c r="S4" s="857"/>
      <c r="T4" s="857"/>
      <c r="U4" s="351"/>
    </row>
    <row r="5" spans="1:21" ht="15" customHeight="1" x14ac:dyDescent="0.25">
      <c r="A5" s="870" t="s">
        <v>257</v>
      </c>
      <c r="B5" s="867" t="s">
        <v>509</v>
      </c>
      <c r="C5" s="100" t="s">
        <v>134</v>
      </c>
      <c r="D5" s="101">
        <v>1</v>
      </c>
      <c r="E5" s="102"/>
      <c r="F5" s="337">
        <v>35</v>
      </c>
      <c r="H5" s="352"/>
      <c r="I5" s="877" t="s">
        <v>125</v>
      </c>
      <c r="J5" s="877"/>
      <c r="K5" s="877"/>
      <c r="L5" s="877" t="s">
        <v>126</v>
      </c>
      <c r="M5" s="877"/>
      <c r="N5" s="877"/>
      <c r="O5" s="877" t="s">
        <v>125</v>
      </c>
      <c r="P5" s="877"/>
      <c r="Q5" s="877"/>
      <c r="R5" s="877" t="s">
        <v>126</v>
      </c>
      <c r="S5" s="877"/>
      <c r="T5" s="877"/>
      <c r="U5" s="353"/>
    </row>
    <row r="6" spans="1:21" x14ac:dyDescent="0.25">
      <c r="A6" s="871"/>
      <c r="B6" s="868"/>
      <c r="C6" s="103" t="s">
        <v>150</v>
      </c>
      <c r="D6" s="104">
        <v>2</v>
      </c>
      <c r="E6" s="105"/>
      <c r="F6" s="338">
        <v>20</v>
      </c>
      <c r="H6" s="354"/>
      <c r="I6" s="306" t="s">
        <v>3</v>
      </c>
      <c r="J6" s="307" t="s">
        <v>10</v>
      </c>
      <c r="K6" s="308" t="s">
        <v>9</v>
      </c>
      <c r="L6" s="306" t="s">
        <v>3</v>
      </c>
      <c r="M6" s="307" t="s">
        <v>10</v>
      </c>
      <c r="N6" s="308" t="s">
        <v>9</v>
      </c>
      <c r="O6" s="306" t="s">
        <v>3</v>
      </c>
      <c r="P6" s="307" t="s">
        <v>10</v>
      </c>
      <c r="Q6" s="308" t="s">
        <v>9</v>
      </c>
      <c r="R6" s="306" t="s">
        <v>3</v>
      </c>
      <c r="S6" s="309" t="s">
        <v>10</v>
      </c>
      <c r="T6" s="308" t="s">
        <v>9</v>
      </c>
      <c r="U6" s="355" t="s">
        <v>11</v>
      </c>
    </row>
    <row r="7" spans="1:21" ht="15" customHeight="1" x14ac:dyDescent="0.25">
      <c r="A7" s="871"/>
      <c r="B7" s="868"/>
      <c r="C7" s="288" t="s">
        <v>143</v>
      </c>
      <c r="D7" s="289">
        <v>1</v>
      </c>
      <c r="E7" s="290"/>
      <c r="F7" s="339">
        <v>3</v>
      </c>
      <c r="H7" s="356" t="s">
        <v>129</v>
      </c>
      <c r="I7" s="90">
        <v>25</v>
      </c>
      <c r="J7" s="291">
        <v>2</v>
      </c>
      <c r="K7" s="303">
        <f t="shared" ref="K7:K37" si="0">SUM(I7:J7)</f>
        <v>27</v>
      </c>
      <c r="L7" s="296">
        <v>0</v>
      </c>
      <c r="M7" s="291">
        <v>0</v>
      </c>
      <c r="N7" s="303">
        <f t="shared" ref="N7:N37" si="1">SUM(L7:M7)</f>
        <v>0</v>
      </c>
      <c r="O7" s="301">
        <v>31</v>
      </c>
      <c r="P7" s="291">
        <v>2</v>
      </c>
      <c r="Q7" s="303">
        <f t="shared" ref="Q7:Q37" si="2">SUM(O7:P7)</f>
        <v>33</v>
      </c>
      <c r="R7" s="301">
        <v>2</v>
      </c>
      <c r="S7" s="291">
        <v>0</v>
      </c>
      <c r="T7" s="303">
        <f t="shared" ref="T7:T37" si="3">SUM(R7:S7)</f>
        <v>2</v>
      </c>
      <c r="U7" s="357">
        <f t="shared" ref="U7:U37" si="4">SUM(K7,N7,Q7,T7)</f>
        <v>62</v>
      </c>
    </row>
    <row r="8" spans="1:21" ht="15.75" thickBot="1" x14ac:dyDescent="0.3">
      <c r="A8" s="872"/>
      <c r="B8" s="869"/>
      <c r="C8" s="158" t="s">
        <v>149</v>
      </c>
      <c r="D8" s="159">
        <v>1</v>
      </c>
      <c r="E8" s="160"/>
      <c r="F8" s="340">
        <v>25</v>
      </c>
      <c r="H8" s="358" t="s">
        <v>130</v>
      </c>
      <c r="I8" s="91">
        <v>29</v>
      </c>
      <c r="J8" s="292">
        <v>5</v>
      </c>
      <c r="K8" s="302">
        <f t="shared" si="0"/>
        <v>34</v>
      </c>
      <c r="L8" s="297">
        <v>3</v>
      </c>
      <c r="M8" s="292">
        <v>1</v>
      </c>
      <c r="N8" s="302">
        <f t="shared" si="1"/>
        <v>4</v>
      </c>
      <c r="O8" s="297">
        <v>19</v>
      </c>
      <c r="P8" s="292">
        <v>0</v>
      </c>
      <c r="Q8" s="302">
        <f t="shared" si="2"/>
        <v>19</v>
      </c>
      <c r="R8" s="297">
        <v>1</v>
      </c>
      <c r="S8" s="295">
        <v>0</v>
      </c>
      <c r="T8" s="302">
        <f t="shared" si="3"/>
        <v>1</v>
      </c>
      <c r="U8" s="359">
        <f t="shared" si="4"/>
        <v>58</v>
      </c>
    </row>
    <row r="9" spans="1:21" ht="15" customHeight="1" x14ac:dyDescent="0.25">
      <c r="A9" s="861" t="s">
        <v>258</v>
      </c>
      <c r="B9" s="865" t="s">
        <v>196</v>
      </c>
      <c r="C9" s="106" t="s">
        <v>150</v>
      </c>
      <c r="D9" s="107">
        <v>1</v>
      </c>
      <c r="E9" s="108"/>
      <c r="F9" s="341">
        <v>897.8</v>
      </c>
      <c r="H9" s="360" t="s">
        <v>134</v>
      </c>
      <c r="I9" s="92">
        <v>80</v>
      </c>
      <c r="J9" s="293">
        <v>5</v>
      </c>
      <c r="K9" s="304">
        <f t="shared" si="0"/>
        <v>85</v>
      </c>
      <c r="L9" s="298">
        <v>47</v>
      </c>
      <c r="M9" s="293">
        <v>2</v>
      </c>
      <c r="N9" s="304">
        <f t="shared" si="1"/>
        <v>49</v>
      </c>
      <c r="O9" s="298">
        <v>33</v>
      </c>
      <c r="P9" s="293">
        <v>8</v>
      </c>
      <c r="Q9" s="304">
        <f t="shared" si="2"/>
        <v>41</v>
      </c>
      <c r="R9" s="298">
        <v>24</v>
      </c>
      <c r="S9" s="293">
        <v>5</v>
      </c>
      <c r="T9" s="304">
        <f t="shared" si="3"/>
        <v>29</v>
      </c>
      <c r="U9" s="361">
        <f t="shared" si="4"/>
        <v>204</v>
      </c>
    </row>
    <row r="10" spans="1:21" ht="15.75" thickBot="1" x14ac:dyDescent="0.3">
      <c r="A10" s="862"/>
      <c r="B10" s="866"/>
      <c r="C10" s="109" t="s">
        <v>152</v>
      </c>
      <c r="D10" s="110">
        <v>1</v>
      </c>
      <c r="E10" s="111"/>
      <c r="F10" s="342">
        <v>897.8</v>
      </c>
      <c r="H10" s="358" t="s">
        <v>140</v>
      </c>
      <c r="I10" s="91">
        <v>8</v>
      </c>
      <c r="J10" s="292">
        <v>3</v>
      </c>
      <c r="K10" s="302">
        <f t="shared" si="0"/>
        <v>11</v>
      </c>
      <c r="L10" s="297">
        <v>6</v>
      </c>
      <c r="M10" s="292">
        <v>1</v>
      </c>
      <c r="N10" s="302">
        <f t="shared" si="1"/>
        <v>7</v>
      </c>
      <c r="O10" s="297">
        <v>1</v>
      </c>
      <c r="P10" s="292">
        <v>0</v>
      </c>
      <c r="Q10" s="302">
        <f t="shared" si="2"/>
        <v>1</v>
      </c>
      <c r="R10" s="297">
        <v>1</v>
      </c>
      <c r="S10" s="292">
        <v>0</v>
      </c>
      <c r="T10" s="302">
        <f t="shared" si="3"/>
        <v>1</v>
      </c>
      <c r="U10" s="359">
        <f t="shared" si="4"/>
        <v>20</v>
      </c>
    </row>
    <row r="11" spans="1:21" x14ac:dyDescent="0.25">
      <c r="A11" s="862"/>
      <c r="B11" s="873" t="s">
        <v>511</v>
      </c>
      <c r="C11" s="106" t="s">
        <v>134</v>
      </c>
      <c r="D11" s="107">
        <v>1</v>
      </c>
      <c r="E11" s="108"/>
      <c r="F11" s="341">
        <v>72</v>
      </c>
      <c r="H11" s="360" t="s">
        <v>136</v>
      </c>
      <c r="I11" s="92">
        <v>428</v>
      </c>
      <c r="J11" s="293">
        <v>33</v>
      </c>
      <c r="K11" s="304">
        <f t="shared" si="0"/>
        <v>461</v>
      </c>
      <c r="L11" s="298">
        <v>210</v>
      </c>
      <c r="M11" s="293">
        <v>29</v>
      </c>
      <c r="N11" s="304">
        <f t="shared" si="1"/>
        <v>239</v>
      </c>
      <c r="O11" s="298">
        <v>70</v>
      </c>
      <c r="P11" s="293">
        <v>2</v>
      </c>
      <c r="Q11" s="304">
        <f t="shared" si="2"/>
        <v>72</v>
      </c>
      <c r="R11" s="298">
        <v>38</v>
      </c>
      <c r="S11" s="293">
        <v>6</v>
      </c>
      <c r="T11" s="304">
        <f t="shared" si="3"/>
        <v>44</v>
      </c>
      <c r="U11" s="361">
        <f t="shared" si="4"/>
        <v>816</v>
      </c>
    </row>
    <row r="12" spans="1:21" x14ac:dyDescent="0.25">
      <c r="A12" s="862"/>
      <c r="B12" s="874"/>
      <c r="C12" s="112" t="s">
        <v>136</v>
      </c>
      <c r="D12" s="113">
        <v>3</v>
      </c>
      <c r="E12" s="114"/>
      <c r="F12" s="343">
        <v>34.700000000000003</v>
      </c>
      <c r="H12" s="358" t="s">
        <v>150</v>
      </c>
      <c r="I12" s="91">
        <v>393</v>
      </c>
      <c r="J12" s="292">
        <v>39</v>
      </c>
      <c r="K12" s="302">
        <f t="shared" si="0"/>
        <v>432</v>
      </c>
      <c r="L12" s="297">
        <v>309</v>
      </c>
      <c r="M12" s="292">
        <v>20</v>
      </c>
      <c r="N12" s="302">
        <f t="shared" si="1"/>
        <v>329</v>
      </c>
      <c r="O12" s="297">
        <v>97</v>
      </c>
      <c r="P12" s="292">
        <v>11</v>
      </c>
      <c r="Q12" s="302">
        <f t="shared" si="2"/>
        <v>108</v>
      </c>
      <c r="R12" s="297">
        <v>72</v>
      </c>
      <c r="S12" s="292">
        <v>3</v>
      </c>
      <c r="T12" s="302">
        <f t="shared" si="3"/>
        <v>75</v>
      </c>
      <c r="U12" s="359">
        <f t="shared" si="4"/>
        <v>944</v>
      </c>
    </row>
    <row r="13" spans="1:21" x14ac:dyDescent="0.25">
      <c r="A13" s="862"/>
      <c r="B13" s="874"/>
      <c r="C13" s="115" t="s">
        <v>150</v>
      </c>
      <c r="D13" s="116">
        <v>5</v>
      </c>
      <c r="E13" s="117"/>
      <c r="F13" s="344">
        <v>11.8</v>
      </c>
      <c r="H13" s="360" t="s">
        <v>142</v>
      </c>
      <c r="I13" s="92">
        <v>196</v>
      </c>
      <c r="J13" s="293">
        <v>22</v>
      </c>
      <c r="K13" s="304">
        <f t="shared" si="0"/>
        <v>218</v>
      </c>
      <c r="L13" s="299">
        <v>81</v>
      </c>
      <c r="M13" s="293">
        <v>9</v>
      </c>
      <c r="N13" s="304">
        <f t="shared" si="1"/>
        <v>90</v>
      </c>
      <c r="O13" s="298">
        <v>21</v>
      </c>
      <c r="P13" s="293">
        <v>6</v>
      </c>
      <c r="Q13" s="304">
        <f t="shared" si="2"/>
        <v>27</v>
      </c>
      <c r="R13" s="298">
        <v>10</v>
      </c>
      <c r="S13" s="293">
        <v>2</v>
      </c>
      <c r="T13" s="304">
        <f t="shared" si="3"/>
        <v>12</v>
      </c>
      <c r="U13" s="361">
        <f t="shared" si="4"/>
        <v>347</v>
      </c>
    </row>
    <row r="14" spans="1:21" x14ac:dyDescent="0.25">
      <c r="A14" s="862"/>
      <c r="B14" s="874"/>
      <c r="C14" s="112" t="s">
        <v>147</v>
      </c>
      <c r="D14" s="113">
        <v>1</v>
      </c>
      <c r="E14" s="114"/>
      <c r="F14" s="343">
        <v>6</v>
      </c>
      <c r="H14" s="358" t="s">
        <v>147</v>
      </c>
      <c r="I14" s="91">
        <v>44</v>
      </c>
      <c r="J14" s="292">
        <v>13</v>
      </c>
      <c r="K14" s="302">
        <f t="shared" si="0"/>
        <v>57</v>
      </c>
      <c r="L14" s="297">
        <v>11</v>
      </c>
      <c r="M14" s="292">
        <v>3</v>
      </c>
      <c r="N14" s="302">
        <f t="shared" si="1"/>
        <v>14</v>
      </c>
      <c r="O14" s="297">
        <v>4</v>
      </c>
      <c r="P14" s="292">
        <v>1</v>
      </c>
      <c r="Q14" s="302">
        <f t="shared" si="2"/>
        <v>5</v>
      </c>
      <c r="R14" s="297">
        <v>4</v>
      </c>
      <c r="S14" s="295">
        <v>0</v>
      </c>
      <c r="T14" s="302">
        <f t="shared" si="3"/>
        <v>4</v>
      </c>
      <c r="U14" s="359">
        <f t="shared" si="4"/>
        <v>80</v>
      </c>
    </row>
    <row r="15" spans="1:21" x14ac:dyDescent="0.25">
      <c r="A15" s="862"/>
      <c r="B15" s="874"/>
      <c r="C15" s="115" t="s">
        <v>143</v>
      </c>
      <c r="D15" s="116">
        <v>3</v>
      </c>
      <c r="E15" s="117">
        <v>1</v>
      </c>
      <c r="F15" s="344">
        <v>18</v>
      </c>
      <c r="H15" s="360" t="s">
        <v>143</v>
      </c>
      <c r="I15" s="92">
        <v>788</v>
      </c>
      <c r="J15" s="293">
        <v>144</v>
      </c>
      <c r="K15" s="304">
        <f t="shared" si="0"/>
        <v>932</v>
      </c>
      <c r="L15" s="298">
        <v>448</v>
      </c>
      <c r="M15" s="293">
        <v>80</v>
      </c>
      <c r="N15" s="304">
        <f t="shared" si="1"/>
        <v>528</v>
      </c>
      <c r="O15" s="298">
        <v>81</v>
      </c>
      <c r="P15" s="293">
        <v>19</v>
      </c>
      <c r="Q15" s="304">
        <f t="shared" si="2"/>
        <v>100</v>
      </c>
      <c r="R15" s="298">
        <v>59</v>
      </c>
      <c r="S15" s="293">
        <v>11</v>
      </c>
      <c r="T15" s="304">
        <f t="shared" si="3"/>
        <v>70</v>
      </c>
      <c r="U15" s="361">
        <f t="shared" si="4"/>
        <v>1630</v>
      </c>
    </row>
    <row r="16" spans="1:21" x14ac:dyDescent="0.25">
      <c r="A16" s="862"/>
      <c r="B16" s="874"/>
      <c r="C16" s="112" t="s">
        <v>146</v>
      </c>
      <c r="D16" s="113">
        <v>1</v>
      </c>
      <c r="E16" s="114"/>
      <c r="F16" s="343">
        <v>2</v>
      </c>
      <c r="H16" s="358" t="s">
        <v>146</v>
      </c>
      <c r="I16" s="91">
        <v>257</v>
      </c>
      <c r="J16" s="292">
        <v>78</v>
      </c>
      <c r="K16" s="302">
        <f t="shared" si="0"/>
        <v>335</v>
      </c>
      <c r="L16" s="297">
        <v>325</v>
      </c>
      <c r="M16" s="292">
        <v>77</v>
      </c>
      <c r="N16" s="302">
        <f t="shared" si="1"/>
        <v>402</v>
      </c>
      <c r="O16" s="297">
        <v>12</v>
      </c>
      <c r="P16" s="292">
        <v>1</v>
      </c>
      <c r="Q16" s="302">
        <f t="shared" si="2"/>
        <v>13</v>
      </c>
      <c r="R16" s="297">
        <v>12</v>
      </c>
      <c r="S16" s="292">
        <v>7</v>
      </c>
      <c r="T16" s="302">
        <f t="shared" si="3"/>
        <v>19</v>
      </c>
      <c r="U16" s="359">
        <f t="shared" si="4"/>
        <v>769</v>
      </c>
    </row>
    <row r="17" spans="1:21" x14ac:dyDescent="0.25">
      <c r="A17" s="862"/>
      <c r="B17" s="874"/>
      <c r="C17" s="115" t="s">
        <v>137</v>
      </c>
      <c r="D17" s="116">
        <v>2</v>
      </c>
      <c r="E17" s="117"/>
      <c r="F17" s="344">
        <v>3</v>
      </c>
      <c r="H17" s="360" t="s">
        <v>152</v>
      </c>
      <c r="I17" s="92">
        <v>105</v>
      </c>
      <c r="J17" s="293">
        <v>56</v>
      </c>
      <c r="K17" s="304">
        <f t="shared" si="0"/>
        <v>161</v>
      </c>
      <c r="L17" s="298">
        <v>71</v>
      </c>
      <c r="M17" s="293">
        <v>18</v>
      </c>
      <c r="N17" s="304">
        <f t="shared" si="1"/>
        <v>89</v>
      </c>
      <c r="O17" s="298">
        <v>6</v>
      </c>
      <c r="P17" s="293">
        <v>0</v>
      </c>
      <c r="Q17" s="304">
        <f t="shared" si="2"/>
        <v>6</v>
      </c>
      <c r="R17" s="298">
        <v>3</v>
      </c>
      <c r="S17" s="293">
        <v>0</v>
      </c>
      <c r="T17" s="304">
        <f t="shared" si="3"/>
        <v>3</v>
      </c>
      <c r="U17" s="361">
        <f t="shared" si="4"/>
        <v>259</v>
      </c>
    </row>
    <row r="18" spans="1:21" x14ac:dyDescent="0.25">
      <c r="A18" s="862"/>
      <c r="B18" s="874"/>
      <c r="C18" s="112" t="s">
        <v>153</v>
      </c>
      <c r="D18" s="113">
        <v>2</v>
      </c>
      <c r="E18" s="114"/>
      <c r="F18" s="343">
        <v>10.5</v>
      </c>
      <c r="G18" s="85"/>
      <c r="H18" s="358" t="s">
        <v>156</v>
      </c>
      <c r="I18" s="91">
        <v>58</v>
      </c>
      <c r="J18" s="292">
        <v>16</v>
      </c>
      <c r="K18" s="302">
        <f t="shared" si="0"/>
        <v>74</v>
      </c>
      <c r="L18" s="297">
        <v>24</v>
      </c>
      <c r="M18" s="292">
        <v>9</v>
      </c>
      <c r="N18" s="302">
        <f t="shared" si="1"/>
        <v>33</v>
      </c>
      <c r="O18" s="297">
        <v>3</v>
      </c>
      <c r="P18" s="292">
        <v>0</v>
      </c>
      <c r="Q18" s="302">
        <f t="shared" si="2"/>
        <v>3</v>
      </c>
      <c r="R18" s="297">
        <v>2</v>
      </c>
      <c r="S18" s="292">
        <v>0</v>
      </c>
      <c r="T18" s="302">
        <f t="shared" si="3"/>
        <v>2</v>
      </c>
      <c r="U18" s="359">
        <f t="shared" si="4"/>
        <v>112</v>
      </c>
    </row>
    <row r="19" spans="1:21" x14ac:dyDescent="0.25">
      <c r="A19" s="862"/>
      <c r="B19" s="874"/>
      <c r="C19" s="115" t="s">
        <v>155</v>
      </c>
      <c r="D19" s="116">
        <v>1</v>
      </c>
      <c r="E19" s="117"/>
      <c r="F19" s="344">
        <v>3</v>
      </c>
      <c r="H19" s="360" t="s">
        <v>132</v>
      </c>
      <c r="I19" s="92">
        <v>8</v>
      </c>
      <c r="J19" s="293">
        <v>3</v>
      </c>
      <c r="K19" s="304">
        <f t="shared" si="0"/>
        <v>11</v>
      </c>
      <c r="L19" s="299">
        <v>11</v>
      </c>
      <c r="M19" s="293"/>
      <c r="N19" s="304">
        <f t="shared" si="1"/>
        <v>11</v>
      </c>
      <c r="O19" s="298">
        <v>0</v>
      </c>
      <c r="P19" s="293">
        <v>0</v>
      </c>
      <c r="Q19" s="304">
        <f t="shared" si="2"/>
        <v>0</v>
      </c>
      <c r="R19" s="298">
        <v>1</v>
      </c>
      <c r="S19" s="293">
        <v>0</v>
      </c>
      <c r="T19" s="304">
        <f t="shared" si="3"/>
        <v>1</v>
      </c>
      <c r="U19" s="361">
        <f t="shared" si="4"/>
        <v>23</v>
      </c>
    </row>
    <row r="20" spans="1:21" x14ac:dyDescent="0.25">
      <c r="A20" s="862"/>
      <c r="B20" s="874"/>
      <c r="C20" s="112" t="s">
        <v>149</v>
      </c>
      <c r="D20" s="113">
        <v>4</v>
      </c>
      <c r="E20" s="114">
        <v>1</v>
      </c>
      <c r="F20" s="343">
        <v>11</v>
      </c>
      <c r="H20" s="358" t="s">
        <v>148</v>
      </c>
      <c r="I20" s="91">
        <v>131</v>
      </c>
      <c r="J20" s="292">
        <v>87</v>
      </c>
      <c r="K20" s="302">
        <f t="shared" si="0"/>
        <v>218</v>
      </c>
      <c r="L20" s="297">
        <v>65</v>
      </c>
      <c r="M20" s="292">
        <v>34</v>
      </c>
      <c r="N20" s="302">
        <f t="shared" si="1"/>
        <v>99</v>
      </c>
      <c r="O20" s="297">
        <v>27</v>
      </c>
      <c r="P20" s="292">
        <v>9</v>
      </c>
      <c r="Q20" s="302">
        <f t="shared" si="2"/>
        <v>36</v>
      </c>
      <c r="R20" s="297">
        <v>8</v>
      </c>
      <c r="S20" s="295">
        <v>4</v>
      </c>
      <c r="T20" s="302">
        <f t="shared" si="3"/>
        <v>12</v>
      </c>
      <c r="U20" s="359">
        <f t="shared" si="4"/>
        <v>365</v>
      </c>
    </row>
    <row r="21" spans="1:21" x14ac:dyDescent="0.25">
      <c r="A21" s="862"/>
      <c r="B21" s="874"/>
      <c r="C21" s="115" t="s">
        <v>154</v>
      </c>
      <c r="D21" s="116">
        <v>1</v>
      </c>
      <c r="E21" s="117"/>
      <c r="F21" s="344">
        <v>1</v>
      </c>
      <c r="H21" s="360" t="s">
        <v>135</v>
      </c>
      <c r="I21" s="92">
        <v>44</v>
      </c>
      <c r="J21" s="293">
        <v>2</v>
      </c>
      <c r="K21" s="304">
        <f t="shared" si="0"/>
        <v>46</v>
      </c>
      <c r="L21" s="298">
        <v>21</v>
      </c>
      <c r="M21" s="293">
        <v>1</v>
      </c>
      <c r="N21" s="304">
        <f t="shared" si="1"/>
        <v>22</v>
      </c>
      <c r="O21" s="298">
        <v>9</v>
      </c>
      <c r="P21" s="293">
        <v>1</v>
      </c>
      <c r="Q21" s="304">
        <f t="shared" si="2"/>
        <v>10</v>
      </c>
      <c r="R21" s="298">
        <v>4</v>
      </c>
      <c r="S21" s="293">
        <v>0</v>
      </c>
      <c r="T21" s="304">
        <f t="shared" si="3"/>
        <v>4</v>
      </c>
      <c r="U21" s="361">
        <f t="shared" si="4"/>
        <v>82</v>
      </c>
    </row>
    <row r="22" spans="1:21" x14ac:dyDescent="0.25">
      <c r="A22" s="862"/>
      <c r="B22" s="874"/>
      <c r="C22" s="112" t="s">
        <v>151</v>
      </c>
      <c r="D22" s="113">
        <v>1</v>
      </c>
      <c r="E22" s="114"/>
      <c r="F22" s="343">
        <v>10</v>
      </c>
      <c r="H22" s="358" t="s">
        <v>131</v>
      </c>
      <c r="I22" s="91">
        <v>29</v>
      </c>
      <c r="J22" s="292">
        <v>4</v>
      </c>
      <c r="K22" s="302">
        <f t="shared" si="0"/>
        <v>33</v>
      </c>
      <c r="L22" s="297">
        <v>5</v>
      </c>
      <c r="M22" s="292">
        <v>1</v>
      </c>
      <c r="N22" s="302">
        <f t="shared" si="1"/>
        <v>6</v>
      </c>
      <c r="O22" s="297">
        <v>0</v>
      </c>
      <c r="P22" s="292">
        <v>0</v>
      </c>
      <c r="Q22" s="302">
        <f t="shared" si="2"/>
        <v>0</v>
      </c>
      <c r="R22" s="297">
        <v>0</v>
      </c>
      <c r="S22" s="292">
        <v>0</v>
      </c>
      <c r="T22" s="302">
        <f t="shared" si="3"/>
        <v>0</v>
      </c>
      <c r="U22" s="359">
        <f t="shared" si="4"/>
        <v>39</v>
      </c>
    </row>
    <row r="23" spans="1:21" ht="15.75" thickBot="1" x14ac:dyDescent="0.3">
      <c r="A23" s="862"/>
      <c r="B23" s="875"/>
      <c r="C23" s="115" t="s">
        <v>141</v>
      </c>
      <c r="D23" s="116">
        <v>2</v>
      </c>
      <c r="E23" s="117"/>
      <c r="F23" s="344">
        <v>5.5</v>
      </c>
      <c r="H23" s="360" t="s">
        <v>144</v>
      </c>
      <c r="I23" s="92">
        <v>24</v>
      </c>
      <c r="J23" s="293">
        <v>1</v>
      </c>
      <c r="K23" s="304">
        <f t="shared" si="0"/>
        <v>25</v>
      </c>
      <c r="L23" s="298">
        <v>35</v>
      </c>
      <c r="M23" s="293">
        <v>2</v>
      </c>
      <c r="N23" s="304">
        <f t="shared" si="1"/>
        <v>37</v>
      </c>
      <c r="O23" s="298">
        <v>1</v>
      </c>
      <c r="P23" s="293">
        <v>0</v>
      </c>
      <c r="Q23" s="304">
        <f t="shared" si="2"/>
        <v>1</v>
      </c>
      <c r="R23" s="298">
        <v>1</v>
      </c>
      <c r="S23" s="293">
        <v>0</v>
      </c>
      <c r="T23" s="304">
        <f t="shared" si="3"/>
        <v>1</v>
      </c>
      <c r="U23" s="361">
        <f t="shared" si="4"/>
        <v>64</v>
      </c>
    </row>
    <row r="24" spans="1:21" x14ac:dyDescent="0.25">
      <c r="A24" s="862"/>
      <c r="B24" s="858" t="s">
        <v>510</v>
      </c>
      <c r="C24" s="118" t="s">
        <v>129</v>
      </c>
      <c r="D24" s="119">
        <v>1</v>
      </c>
      <c r="E24" s="120"/>
      <c r="F24" s="345">
        <v>288</v>
      </c>
      <c r="H24" s="358" t="s">
        <v>137</v>
      </c>
      <c r="I24" s="91">
        <v>331</v>
      </c>
      <c r="J24" s="292">
        <v>27</v>
      </c>
      <c r="K24" s="302">
        <f t="shared" si="0"/>
        <v>358</v>
      </c>
      <c r="L24" s="297">
        <v>183</v>
      </c>
      <c r="M24" s="292">
        <v>13</v>
      </c>
      <c r="N24" s="302">
        <f t="shared" si="1"/>
        <v>196</v>
      </c>
      <c r="O24" s="297">
        <v>28</v>
      </c>
      <c r="P24" s="292">
        <v>5</v>
      </c>
      <c r="Q24" s="302">
        <f t="shared" si="2"/>
        <v>33</v>
      </c>
      <c r="R24" s="297">
        <v>16</v>
      </c>
      <c r="S24" s="292">
        <v>0</v>
      </c>
      <c r="T24" s="302">
        <f t="shared" si="3"/>
        <v>16</v>
      </c>
      <c r="U24" s="359">
        <f t="shared" si="4"/>
        <v>603</v>
      </c>
    </row>
    <row r="25" spans="1:21" x14ac:dyDescent="0.25">
      <c r="A25" s="862"/>
      <c r="B25" s="859"/>
      <c r="C25" s="115" t="s">
        <v>134</v>
      </c>
      <c r="D25" s="116">
        <v>2</v>
      </c>
      <c r="E25" s="117"/>
      <c r="F25" s="344">
        <v>4.5</v>
      </c>
      <c r="H25" s="360" t="s">
        <v>503</v>
      </c>
      <c r="I25" s="92">
        <v>3</v>
      </c>
      <c r="J25" s="293">
        <v>0</v>
      </c>
      <c r="K25" s="304">
        <f t="shared" si="0"/>
        <v>3</v>
      </c>
      <c r="L25" s="299">
        <v>1</v>
      </c>
      <c r="M25" s="293">
        <v>0</v>
      </c>
      <c r="N25" s="304">
        <f t="shared" si="1"/>
        <v>1</v>
      </c>
      <c r="O25" s="298">
        <v>8</v>
      </c>
      <c r="P25" s="293">
        <v>5</v>
      </c>
      <c r="Q25" s="304">
        <f t="shared" si="2"/>
        <v>13</v>
      </c>
      <c r="R25" s="298">
        <v>7</v>
      </c>
      <c r="S25" s="293">
        <v>0</v>
      </c>
      <c r="T25" s="304">
        <f t="shared" si="3"/>
        <v>7</v>
      </c>
      <c r="U25" s="361">
        <f t="shared" si="4"/>
        <v>24</v>
      </c>
    </row>
    <row r="26" spans="1:21" x14ac:dyDescent="0.25">
      <c r="A26" s="862"/>
      <c r="B26" s="859"/>
      <c r="C26" s="112" t="s">
        <v>136</v>
      </c>
      <c r="D26" s="113">
        <v>3</v>
      </c>
      <c r="E26" s="114"/>
      <c r="F26" s="343">
        <v>41.3</v>
      </c>
      <c r="H26" s="358" t="s">
        <v>153</v>
      </c>
      <c r="I26" s="91">
        <v>172</v>
      </c>
      <c r="J26" s="292">
        <v>30</v>
      </c>
      <c r="K26" s="302">
        <f t="shared" si="0"/>
        <v>202</v>
      </c>
      <c r="L26" s="297">
        <v>101</v>
      </c>
      <c r="M26" s="292">
        <v>8</v>
      </c>
      <c r="N26" s="302">
        <f t="shared" si="1"/>
        <v>109</v>
      </c>
      <c r="O26" s="297">
        <v>23</v>
      </c>
      <c r="P26" s="292">
        <v>6</v>
      </c>
      <c r="Q26" s="302">
        <f t="shared" si="2"/>
        <v>29</v>
      </c>
      <c r="R26" s="297">
        <v>16</v>
      </c>
      <c r="S26" s="295">
        <v>7</v>
      </c>
      <c r="T26" s="302">
        <f t="shared" si="3"/>
        <v>23</v>
      </c>
      <c r="U26" s="359">
        <f t="shared" si="4"/>
        <v>363</v>
      </c>
    </row>
    <row r="27" spans="1:21" x14ac:dyDescent="0.25">
      <c r="A27" s="862"/>
      <c r="B27" s="859"/>
      <c r="C27" s="115" t="s">
        <v>150</v>
      </c>
      <c r="D27" s="116">
        <v>5</v>
      </c>
      <c r="E27" s="117"/>
      <c r="F27" s="344">
        <v>24.8</v>
      </c>
      <c r="H27" s="360" t="s">
        <v>157</v>
      </c>
      <c r="I27" s="92">
        <v>20</v>
      </c>
      <c r="J27" s="293">
        <v>9</v>
      </c>
      <c r="K27" s="304">
        <f t="shared" si="0"/>
        <v>29</v>
      </c>
      <c r="L27" s="298">
        <v>7</v>
      </c>
      <c r="M27" s="293">
        <v>4</v>
      </c>
      <c r="N27" s="304">
        <f t="shared" si="1"/>
        <v>11</v>
      </c>
      <c r="O27" s="298">
        <v>1</v>
      </c>
      <c r="P27" s="293">
        <v>0</v>
      </c>
      <c r="Q27" s="304">
        <f t="shared" si="2"/>
        <v>1</v>
      </c>
      <c r="R27" s="298">
        <v>0</v>
      </c>
      <c r="S27" s="293">
        <v>0</v>
      </c>
      <c r="T27" s="304">
        <f t="shared" si="3"/>
        <v>0</v>
      </c>
      <c r="U27" s="361">
        <f t="shared" si="4"/>
        <v>41</v>
      </c>
    </row>
    <row r="28" spans="1:21" x14ac:dyDescent="0.25">
      <c r="A28" s="862"/>
      <c r="B28" s="859"/>
      <c r="C28" s="112" t="s">
        <v>143</v>
      </c>
      <c r="D28" s="113">
        <v>10</v>
      </c>
      <c r="E28" s="114"/>
      <c r="F28" s="343">
        <v>24.9</v>
      </c>
      <c r="H28" s="358" t="s">
        <v>145</v>
      </c>
      <c r="I28" s="91">
        <v>4</v>
      </c>
      <c r="J28" s="292">
        <v>6</v>
      </c>
      <c r="K28" s="302">
        <f t="shared" si="0"/>
        <v>10</v>
      </c>
      <c r="L28" s="297">
        <v>6</v>
      </c>
      <c r="M28" s="292"/>
      <c r="N28" s="302">
        <f t="shared" si="1"/>
        <v>6</v>
      </c>
      <c r="O28" s="297">
        <v>1</v>
      </c>
      <c r="P28" s="292">
        <v>1</v>
      </c>
      <c r="Q28" s="302">
        <f t="shared" si="2"/>
        <v>2</v>
      </c>
      <c r="R28" s="297">
        <v>1</v>
      </c>
      <c r="S28" s="292">
        <v>0</v>
      </c>
      <c r="T28" s="302">
        <f t="shared" si="3"/>
        <v>1</v>
      </c>
      <c r="U28" s="359">
        <f t="shared" si="4"/>
        <v>19</v>
      </c>
    </row>
    <row r="29" spans="1:21" x14ac:dyDescent="0.25">
      <c r="A29" s="862"/>
      <c r="B29" s="859"/>
      <c r="C29" s="115" t="s">
        <v>146</v>
      </c>
      <c r="D29" s="116">
        <v>4</v>
      </c>
      <c r="E29" s="117"/>
      <c r="F29" s="344">
        <v>20.8</v>
      </c>
      <c r="H29" s="360" t="s">
        <v>158</v>
      </c>
      <c r="I29" s="92">
        <v>32</v>
      </c>
      <c r="J29" s="293">
        <v>2</v>
      </c>
      <c r="K29" s="304">
        <f t="shared" si="0"/>
        <v>34</v>
      </c>
      <c r="L29" s="298">
        <v>15</v>
      </c>
      <c r="M29" s="293">
        <v>2</v>
      </c>
      <c r="N29" s="304">
        <f t="shared" si="1"/>
        <v>17</v>
      </c>
      <c r="O29" s="298">
        <v>6</v>
      </c>
      <c r="P29" s="293">
        <v>0</v>
      </c>
      <c r="Q29" s="304">
        <f t="shared" si="2"/>
        <v>6</v>
      </c>
      <c r="R29" s="298">
        <v>4</v>
      </c>
      <c r="S29" s="293">
        <v>0</v>
      </c>
      <c r="T29" s="304">
        <f t="shared" si="3"/>
        <v>4</v>
      </c>
      <c r="U29" s="361">
        <f t="shared" si="4"/>
        <v>61</v>
      </c>
    </row>
    <row r="30" spans="1:21" x14ac:dyDescent="0.25">
      <c r="A30" s="862"/>
      <c r="B30" s="859"/>
      <c r="C30" s="112" t="s">
        <v>152</v>
      </c>
      <c r="D30" s="113">
        <v>1</v>
      </c>
      <c r="E30" s="114"/>
      <c r="F30" s="343">
        <v>1</v>
      </c>
      <c r="H30" s="358" t="s">
        <v>155</v>
      </c>
      <c r="I30" s="91">
        <v>168</v>
      </c>
      <c r="J30" s="292">
        <v>9</v>
      </c>
      <c r="K30" s="302">
        <f t="shared" si="0"/>
        <v>177</v>
      </c>
      <c r="L30" s="297">
        <v>100</v>
      </c>
      <c r="M30" s="292">
        <v>9</v>
      </c>
      <c r="N30" s="302">
        <f t="shared" si="1"/>
        <v>109</v>
      </c>
      <c r="O30" s="297">
        <v>14</v>
      </c>
      <c r="P30" s="292">
        <v>3</v>
      </c>
      <c r="Q30" s="302">
        <f t="shared" si="2"/>
        <v>17</v>
      </c>
      <c r="R30" s="297">
        <v>3</v>
      </c>
      <c r="S30" s="292">
        <v>1</v>
      </c>
      <c r="T30" s="302">
        <f t="shared" si="3"/>
        <v>4</v>
      </c>
      <c r="U30" s="359">
        <f t="shared" si="4"/>
        <v>307</v>
      </c>
    </row>
    <row r="31" spans="1:21" x14ac:dyDescent="0.25">
      <c r="A31" s="862"/>
      <c r="B31" s="859"/>
      <c r="C31" s="115" t="s">
        <v>156</v>
      </c>
      <c r="D31" s="116">
        <v>1</v>
      </c>
      <c r="E31" s="117"/>
      <c r="F31" s="344">
        <v>8</v>
      </c>
      <c r="H31" s="360" t="s">
        <v>133</v>
      </c>
      <c r="I31" s="92">
        <v>133</v>
      </c>
      <c r="J31" s="293">
        <v>18</v>
      </c>
      <c r="K31" s="304">
        <f t="shared" si="0"/>
        <v>151</v>
      </c>
      <c r="L31" s="299">
        <v>80</v>
      </c>
      <c r="M31" s="293">
        <v>8</v>
      </c>
      <c r="N31" s="304">
        <f t="shared" si="1"/>
        <v>88</v>
      </c>
      <c r="O31" s="298">
        <v>41</v>
      </c>
      <c r="P31" s="293">
        <v>4</v>
      </c>
      <c r="Q31" s="304">
        <f t="shared" si="2"/>
        <v>45</v>
      </c>
      <c r="R31" s="298">
        <v>18</v>
      </c>
      <c r="S31" s="293">
        <v>0</v>
      </c>
      <c r="T31" s="304">
        <f t="shared" si="3"/>
        <v>18</v>
      </c>
      <c r="U31" s="361">
        <f t="shared" si="4"/>
        <v>302</v>
      </c>
    </row>
    <row r="32" spans="1:21" x14ac:dyDescent="0.25">
      <c r="A32" s="862"/>
      <c r="B32" s="859"/>
      <c r="C32" s="112" t="s">
        <v>137</v>
      </c>
      <c r="D32" s="113">
        <v>4</v>
      </c>
      <c r="E32" s="114"/>
      <c r="F32" s="343">
        <v>4.5999999999999996</v>
      </c>
      <c r="H32" s="358" t="s">
        <v>138</v>
      </c>
      <c r="I32" s="91">
        <v>110</v>
      </c>
      <c r="J32" s="292">
        <v>1</v>
      </c>
      <c r="K32" s="302">
        <f t="shared" si="0"/>
        <v>111</v>
      </c>
      <c r="L32" s="297">
        <v>67</v>
      </c>
      <c r="M32" s="292">
        <v>2</v>
      </c>
      <c r="N32" s="302">
        <f t="shared" si="1"/>
        <v>69</v>
      </c>
      <c r="O32" s="297">
        <v>44</v>
      </c>
      <c r="P32" s="292">
        <v>1</v>
      </c>
      <c r="Q32" s="302">
        <f t="shared" si="2"/>
        <v>45</v>
      </c>
      <c r="R32" s="297">
        <v>21</v>
      </c>
      <c r="S32" s="295">
        <v>0</v>
      </c>
      <c r="T32" s="302">
        <f t="shared" si="3"/>
        <v>21</v>
      </c>
      <c r="U32" s="359">
        <f t="shared" si="4"/>
        <v>246</v>
      </c>
    </row>
    <row r="33" spans="1:21" x14ac:dyDescent="0.25">
      <c r="A33" s="862"/>
      <c r="B33" s="859"/>
      <c r="C33" s="115" t="s">
        <v>153</v>
      </c>
      <c r="D33" s="116">
        <v>1</v>
      </c>
      <c r="E33" s="117"/>
      <c r="F33" s="344">
        <v>2</v>
      </c>
      <c r="H33" s="360" t="s">
        <v>139</v>
      </c>
      <c r="I33" s="92">
        <v>126</v>
      </c>
      <c r="J33" s="293">
        <v>0</v>
      </c>
      <c r="K33" s="304">
        <f t="shared" si="0"/>
        <v>126</v>
      </c>
      <c r="L33" s="298">
        <v>42</v>
      </c>
      <c r="M33" s="293">
        <v>1</v>
      </c>
      <c r="N33" s="304">
        <f t="shared" si="1"/>
        <v>43</v>
      </c>
      <c r="O33" s="298">
        <v>82</v>
      </c>
      <c r="P33" s="293">
        <v>2</v>
      </c>
      <c r="Q33" s="304">
        <f t="shared" si="2"/>
        <v>84</v>
      </c>
      <c r="R33" s="298">
        <v>45</v>
      </c>
      <c r="S33" s="293">
        <v>1</v>
      </c>
      <c r="T33" s="304">
        <f t="shared" si="3"/>
        <v>46</v>
      </c>
      <c r="U33" s="361">
        <f t="shared" si="4"/>
        <v>299</v>
      </c>
    </row>
    <row r="34" spans="1:21" x14ac:dyDescent="0.25">
      <c r="A34" s="862"/>
      <c r="B34" s="859"/>
      <c r="C34" s="112" t="s">
        <v>157</v>
      </c>
      <c r="D34" s="113">
        <v>1</v>
      </c>
      <c r="E34" s="114"/>
      <c r="F34" s="343">
        <v>96</v>
      </c>
      <c r="H34" s="358" t="s">
        <v>149</v>
      </c>
      <c r="I34" s="91">
        <v>250</v>
      </c>
      <c r="J34" s="292">
        <v>80</v>
      </c>
      <c r="K34" s="302">
        <f t="shared" si="0"/>
        <v>330</v>
      </c>
      <c r="L34" s="297">
        <v>198</v>
      </c>
      <c r="M34" s="292">
        <v>44</v>
      </c>
      <c r="N34" s="302">
        <f t="shared" si="1"/>
        <v>242</v>
      </c>
      <c r="O34" s="297">
        <v>55</v>
      </c>
      <c r="P34" s="292">
        <v>8</v>
      </c>
      <c r="Q34" s="302">
        <f t="shared" si="2"/>
        <v>63</v>
      </c>
      <c r="R34" s="297">
        <v>46</v>
      </c>
      <c r="S34" s="292">
        <v>7</v>
      </c>
      <c r="T34" s="302">
        <f t="shared" si="3"/>
        <v>53</v>
      </c>
      <c r="U34" s="359">
        <f t="shared" si="4"/>
        <v>688</v>
      </c>
    </row>
    <row r="35" spans="1:21" x14ac:dyDescent="0.25">
      <c r="A35" s="862"/>
      <c r="B35" s="859"/>
      <c r="C35" s="115" t="s">
        <v>155</v>
      </c>
      <c r="D35" s="116">
        <v>1</v>
      </c>
      <c r="E35" s="117"/>
      <c r="F35" s="344">
        <v>6</v>
      </c>
      <c r="H35" s="360" t="s">
        <v>154</v>
      </c>
      <c r="I35" s="92">
        <v>153</v>
      </c>
      <c r="J35" s="293">
        <v>8</v>
      </c>
      <c r="K35" s="304">
        <f t="shared" si="0"/>
        <v>161</v>
      </c>
      <c r="L35" s="298">
        <v>48</v>
      </c>
      <c r="M35" s="293">
        <v>5</v>
      </c>
      <c r="N35" s="304">
        <f t="shared" si="1"/>
        <v>53</v>
      </c>
      <c r="O35" s="298">
        <v>0</v>
      </c>
      <c r="P35" s="293">
        <v>0</v>
      </c>
      <c r="Q35" s="304">
        <f t="shared" si="2"/>
        <v>0</v>
      </c>
      <c r="R35" s="298">
        <v>0</v>
      </c>
      <c r="S35" s="293">
        <v>0</v>
      </c>
      <c r="T35" s="304">
        <f t="shared" si="3"/>
        <v>0</v>
      </c>
      <c r="U35" s="361">
        <f t="shared" si="4"/>
        <v>214</v>
      </c>
    </row>
    <row r="36" spans="1:21" x14ac:dyDescent="0.25">
      <c r="A36" s="862"/>
      <c r="B36" s="859"/>
      <c r="C36" s="112" t="s">
        <v>133</v>
      </c>
      <c r="D36" s="113">
        <v>1</v>
      </c>
      <c r="E36" s="114"/>
      <c r="F36" s="343">
        <v>24</v>
      </c>
      <c r="H36" s="358" t="s">
        <v>151</v>
      </c>
      <c r="I36" s="91">
        <v>258</v>
      </c>
      <c r="J36" s="292">
        <v>31</v>
      </c>
      <c r="K36" s="302">
        <f t="shared" si="0"/>
        <v>289</v>
      </c>
      <c r="L36" s="297">
        <v>170</v>
      </c>
      <c r="M36" s="292">
        <v>12</v>
      </c>
      <c r="N36" s="302">
        <f t="shared" si="1"/>
        <v>182</v>
      </c>
      <c r="O36" s="297">
        <v>59</v>
      </c>
      <c r="P36" s="292">
        <v>3</v>
      </c>
      <c r="Q36" s="302">
        <f t="shared" si="2"/>
        <v>62</v>
      </c>
      <c r="R36" s="297">
        <v>35</v>
      </c>
      <c r="S36" s="292">
        <v>1</v>
      </c>
      <c r="T36" s="302">
        <f t="shared" si="3"/>
        <v>36</v>
      </c>
      <c r="U36" s="359">
        <f t="shared" si="4"/>
        <v>569</v>
      </c>
    </row>
    <row r="37" spans="1:21" ht="15.75" thickBot="1" x14ac:dyDescent="0.3">
      <c r="A37" s="862"/>
      <c r="B37" s="859"/>
      <c r="C37" s="115" t="s">
        <v>149</v>
      </c>
      <c r="D37" s="116">
        <v>4</v>
      </c>
      <c r="E37" s="117"/>
      <c r="F37" s="344">
        <v>30.8</v>
      </c>
      <c r="H37" s="362" t="s">
        <v>141</v>
      </c>
      <c r="I37" s="93">
        <v>89</v>
      </c>
      <c r="J37" s="294">
        <v>5</v>
      </c>
      <c r="K37" s="305">
        <f t="shared" si="0"/>
        <v>94</v>
      </c>
      <c r="L37" s="300">
        <v>39</v>
      </c>
      <c r="M37" s="294">
        <v>1</v>
      </c>
      <c r="N37" s="305">
        <f t="shared" si="1"/>
        <v>40</v>
      </c>
      <c r="O37" s="300">
        <v>0</v>
      </c>
      <c r="P37" s="294">
        <v>1</v>
      </c>
      <c r="Q37" s="305">
        <f t="shared" si="2"/>
        <v>1</v>
      </c>
      <c r="R37" s="300">
        <v>3</v>
      </c>
      <c r="S37" s="294">
        <v>0</v>
      </c>
      <c r="T37" s="305">
        <f t="shared" si="3"/>
        <v>3</v>
      </c>
      <c r="U37" s="363">
        <f t="shared" si="4"/>
        <v>138</v>
      </c>
    </row>
    <row r="38" spans="1:21" ht="16.5" thickTop="1" thickBot="1" x14ac:dyDescent="0.3">
      <c r="A38" s="863"/>
      <c r="B38" s="860"/>
      <c r="C38" s="112" t="s">
        <v>141</v>
      </c>
      <c r="D38" s="113">
        <v>1</v>
      </c>
      <c r="E38" s="114"/>
      <c r="F38" s="343">
        <v>12</v>
      </c>
      <c r="H38" s="346" t="s">
        <v>11</v>
      </c>
      <c r="I38" s="364">
        <f>SUM(I7:I37)</f>
        <v>4496</v>
      </c>
      <c r="J38" s="365">
        <f t="shared" ref="J38:U38" si="5">SUM(J7:J37)</f>
        <v>739</v>
      </c>
      <c r="K38" s="366">
        <f t="shared" si="5"/>
        <v>5235</v>
      </c>
      <c r="L38" s="367">
        <f t="shared" si="5"/>
        <v>2729</v>
      </c>
      <c r="M38" s="365">
        <f t="shared" si="5"/>
        <v>396</v>
      </c>
      <c r="N38" s="366">
        <f t="shared" si="5"/>
        <v>3125</v>
      </c>
      <c r="O38" s="367">
        <f t="shared" si="5"/>
        <v>777</v>
      </c>
      <c r="P38" s="365">
        <f t="shared" si="5"/>
        <v>99</v>
      </c>
      <c r="Q38" s="366">
        <f t="shared" si="5"/>
        <v>876</v>
      </c>
      <c r="R38" s="367">
        <f t="shared" si="5"/>
        <v>457</v>
      </c>
      <c r="S38" s="365">
        <f>SUM(S7:S37)</f>
        <v>55</v>
      </c>
      <c r="T38" s="366">
        <f t="shared" si="5"/>
        <v>512</v>
      </c>
      <c r="U38" s="368">
        <f t="shared" si="5"/>
        <v>9748</v>
      </c>
    </row>
    <row r="39" spans="1:21" ht="16.5" thickTop="1" thickBot="1" x14ac:dyDescent="0.3">
      <c r="A39" s="346" t="s">
        <v>11</v>
      </c>
      <c r="B39" s="347"/>
      <c r="C39" s="347"/>
      <c r="D39" s="348">
        <f>SUM(D5:D38)</f>
        <v>74</v>
      </c>
      <c r="E39" s="348">
        <f>SUM(E5:E38)</f>
        <v>2</v>
      </c>
      <c r="F39" s="349">
        <v>45.9</v>
      </c>
    </row>
    <row r="41" spans="1:21" ht="16.5" thickBot="1" x14ac:dyDescent="0.3">
      <c r="B41" s="838" t="s">
        <v>316</v>
      </c>
      <c r="C41" s="838"/>
      <c r="D41" s="838"/>
      <c r="E41" s="838"/>
      <c r="F41" s="838"/>
    </row>
    <row r="42" spans="1:21" ht="30.75" thickBot="1" x14ac:dyDescent="0.3">
      <c r="B42" s="310" t="s">
        <v>198</v>
      </c>
      <c r="C42" s="311" t="s">
        <v>504</v>
      </c>
      <c r="D42" s="312" t="s">
        <v>3</v>
      </c>
      <c r="E42" s="313" t="s">
        <v>10</v>
      </c>
      <c r="F42" s="314" t="s">
        <v>481</v>
      </c>
    </row>
    <row r="43" spans="1:21" x14ac:dyDescent="0.25">
      <c r="B43" s="315" t="s">
        <v>160</v>
      </c>
      <c r="C43" s="94" t="s">
        <v>513</v>
      </c>
      <c r="D43" s="147">
        <v>1</v>
      </c>
      <c r="E43" s="148"/>
      <c r="F43" s="316">
        <v>24</v>
      </c>
    </row>
    <row r="44" spans="1:21" x14ac:dyDescent="0.25">
      <c r="B44" s="317"/>
      <c r="C44" s="141" t="s">
        <v>514</v>
      </c>
      <c r="D44" s="129">
        <v>1</v>
      </c>
      <c r="E44" s="149"/>
      <c r="F44" s="318">
        <v>36</v>
      </c>
    </row>
    <row r="45" spans="1:21" x14ac:dyDescent="0.25">
      <c r="B45" s="317"/>
      <c r="C45" s="95" t="s">
        <v>501</v>
      </c>
      <c r="D45" s="150">
        <v>2</v>
      </c>
      <c r="E45" s="151"/>
      <c r="F45" s="319">
        <v>17</v>
      </c>
    </row>
    <row r="46" spans="1:21" ht="15.75" thickBot="1" x14ac:dyDescent="0.3">
      <c r="B46" s="317"/>
      <c r="C46" s="141" t="s">
        <v>515</v>
      </c>
      <c r="D46" s="129">
        <v>1</v>
      </c>
      <c r="E46" s="149"/>
      <c r="F46" s="318">
        <v>80</v>
      </c>
    </row>
    <row r="47" spans="1:21" x14ac:dyDescent="0.25">
      <c r="B47" s="320" t="s">
        <v>161</v>
      </c>
      <c r="C47" s="96" t="s">
        <v>260</v>
      </c>
      <c r="D47" s="152">
        <v>2</v>
      </c>
      <c r="E47" s="152"/>
      <c r="F47" s="321">
        <v>10</v>
      </c>
    </row>
    <row r="48" spans="1:21" x14ac:dyDescent="0.25">
      <c r="B48" s="322"/>
      <c r="C48" s="141" t="s">
        <v>516</v>
      </c>
      <c r="D48" s="129">
        <v>2</v>
      </c>
      <c r="E48" s="149"/>
      <c r="F48" s="318">
        <v>57</v>
      </c>
    </row>
    <row r="49" spans="2:6" x14ac:dyDescent="0.25">
      <c r="B49" s="322"/>
      <c r="C49" s="97" t="s">
        <v>259</v>
      </c>
      <c r="D49" s="153">
        <v>2</v>
      </c>
      <c r="E49" s="154"/>
      <c r="F49" s="323">
        <v>9</v>
      </c>
    </row>
    <row r="50" spans="2:6" x14ac:dyDescent="0.25">
      <c r="B50" s="322"/>
      <c r="C50" s="141" t="s">
        <v>517</v>
      </c>
      <c r="D50" s="129">
        <v>56</v>
      </c>
      <c r="E50" s="149"/>
      <c r="F50" s="318">
        <v>20.080357142857142</v>
      </c>
    </row>
    <row r="51" spans="2:6" x14ac:dyDescent="0.25">
      <c r="B51" s="322"/>
      <c r="C51" s="97" t="s">
        <v>262</v>
      </c>
      <c r="D51" s="153">
        <v>10</v>
      </c>
      <c r="E51" s="154"/>
      <c r="F51" s="323">
        <v>15.9</v>
      </c>
    </row>
    <row r="52" spans="2:6" x14ac:dyDescent="0.25">
      <c r="B52" s="322"/>
      <c r="C52" s="141" t="s">
        <v>518</v>
      </c>
      <c r="D52" s="129">
        <v>8</v>
      </c>
      <c r="E52" s="149"/>
      <c r="F52" s="318">
        <v>32.875</v>
      </c>
    </row>
    <row r="53" spans="2:6" x14ac:dyDescent="0.25">
      <c r="B53" s="322"/>
      <c r="C53" s="97" t="s">
        <v>515</v>
      </c>
      <c r="D53" s="153">
        <v>1</v>
      </c>
      <c r="E53" s="153"/>
      <c r="F53" s="323">
        <v>51</v>
      </c>
    </row>
    <row r="54" spans="2:6" x14ac:dyDescent="0.25">
      <c r="B54" s="322"/>
      <c r="C54" s="141" t="s">
        <v>502</v>
      </c>
      <c r="D54" s="129">
        <v>2</v>
      </c>
      <c r="E54" s="149"/>
      <c r="F54" s="318">
        <v>11.5</v>
      </c>
    </row>
    <row r="55" spans="2:6" ht="15.75" thickBot="1" x14ac:dyDescent="0.3">
      <c r="B55" s="322"/>
      <c r="C55" s="97" t="s">
        <v>519</v>
      </c>
      <c r="D55" s="153">
        <v>1</v>
      </c>
      <c r="E55" s="154"/>
      <c r="F55" s="323">
        <v>4</v>
      </c>
    </row>
    <row r="56" spans="2:6" x14ac:dyDescent="0.25">
      <c r="B56" s="324" t="s">
        <v>162</v>
      </c>
      <c r="C56" s="98" t="s">
        <v>261</v>
      </c>
      <c r="D56" s="155">
        <v>7</v>
      </c>
      <c r="E56" s="156"/>
      <c r="F56" s="325">
        <v>4.2857142857142856</v>
      </c>
    </row>
    <row r="57" spans="2:6" x14ac:dyDescent="0.25">
      <c r="B57" s="326"/>
      <c r="C57" s="141" t="s">
        <v>263</v>
      </c>
      <c r="D57" s="129">
        <v>2</v>
      </c>
      <c r="E57" s="149"/>
      <c r="F57" s="318">
        <v>4</v>
      </c>
    </row>
    <row r="58" spans="2:6" x14ac:dyDescent="0.25">
      <c r="B58" s="326"/>
      <c r="C58" s="99" t="s">
        <v>520</v>
      </c>
      <c r="D58" s="123">
        <v>2</v>
      </c>
      <c r="E58" s="157"/>
      <c r="F58" s="327">
        <v>2.5</v>
      </c>
    </row>
    <row r="59" spans="2:6" x14ac:dyDescent="0.25">
      <c r="B59" s="326"/>
      <c r="C59" s="141" t="s">
        <v>521</v>
      </c>
      <c r="D59" s="129">
        <v>3</v>
      </c>
      <c r="E59" s="149"/>
      <c r="F59" s="318">
        <v>3.3333333333333335</v>
      </c>
    </row>
    <row r="60" spans="2:6" x14ac:dyDescent="0.25">
      <c r="B60" s="326"/>
      <c r="C60" s="99" t="s">
        <v>259</v>
      </c>
      <c r="D60" s="123">
        <v>3</v>
      </c>
      <c r="E60" s="157"/>
      <c r="F60" s="327">
        <v>3.3333333333333335</v>
      </c>
    </row>
    <row r="61" spans="2:6" x14ac:dyDescent="0.25">
      <c r="B61" s="326"/>
      <c r="C61" s="141" t="s">
        <v>480</v>
      </c>
      <c r="D61" s="129">
        <v>3</v>
      </c>
      <c r="E61" s="149"/>
      <c r="F61" s="318">
        <v>5</v>
      </c>
    </row>
    <row r="62" spans="2:6" x14ac:dyDescent="0.25">
      <c r="B62" s="326"/>
      <c r="C62" s="99" t="s">
        <v>517</v>
      </c>
      <c r="D62" s="123">
        <v>26</v>
      </c>
      <c r="E62" s="157"/>
      <c r="F62" s="327">
        <v>12.576923076923077</v>
      </c>
    </row>
    <row r="63" spans="2:6" x14ac:dyDescent="0.25">
      <c r="B63" s="326"/>
      <c r="C63" s="141" t="s">
        <v>262</v>
      </c>
      <c r="D63" s="129">
        <v>55</v>
      </c>
      <c r="E63" s="149">
        <v>1</v>
      </c>
      <c r="F63" s="318">
        <v>4.7678571428571432</v>
      </c>
    </row>
    <row r="64" spans="2:6" x14ac:dyDescent="0.25">
      <c r="B64" s="326"/>
      <c r="C64" s="99" t="s">
        <v>518</v>
      </c>
      <c r="D64" s="123">
        <v>14</v>
      </c>
      <c r="E64" s="157"/>
      <c r="F64" s="327">
        <v>7.4285714285714288</v>
      </c>
    </row>
    <row r="65" spans="2:6" x14ac:dyDescent="0.25">
      <c r="B65" s="326"/>
      <c r="C65" s="141" t="s">
        <v>522</v>
      </c>
      <c r="D65" s="129">
        <v>3</v>
      </c>
      <c r="E65" s="149"/>
      <c r="F65" s="318">
        <v>3.6666666666666665</v>
      </c>
    </row>
    <row r="66" spans="2:6" x14ac:dyDescent="0.25">
      <c r="B66" s="326"/>
      <c r="C66" s="99" t="s">
        <v>523</v>
      </c>
      <c r="D66" s="123">
        <v>2</v>
      </c>
      <c r="E66" s="157"/>
      <c r="F66" s="327">
        <v>3.5</v>
      </c>
    </row>
    <row r="67" spans="2:6" x14ac:dyDescent="0.25">
      <c r="B67" s="326"/>
      <c r="C67" s="141" t="s">
        <v>524</v>
      </c>
      <c r="D67" s="129">
        <v>1</v>
      </c>
      <c r="E67" s="149"/>
      <c r="F67" s="318">
        <v>2</v>
      </c>
    </row>
    <row r="68" spans="2:6" x14ac:dyDescent="0.25">
      <c r="B68" s="326"/>
      <c r="C68" s="99" t="s">
        <v>525</v>
      </c>
      <c r="D68" s="123">
        <v>3</v>
      </c>
      <c r="E68" s="157"/>
      <c r="F68" s="327">
        <v>10.333333333333334</v>
      </c>
    </row>
    <row r="69" spans="2:6" x14ac:dyDescent="0.25">
      <c r="B69" s="326"/>
      <c r="C69" s="141" t="s">
        <v>526</v>
      </c>
      <c r="D69" s="129">
        <v>1</v>
      </c>
      <c r="E69" s="149"/>
      <c r="F69" s="318">
        <v>2</v>
      </c>
    </row>
    <row r="70" spans="2:6" ht="15.75" thickBot="1" x14ac:dyDescent="0.3">
      <c r="B70" s="326"/>
      <c r="C70" s="99" t="s">
        <v>502</v>
      </c>
      <c r="D70" s="123">
        <v>1</v>
      </c>
      <c r="E70" s="157"/>
      <c r="F70" s="327">
        <v>2</v>
      </c>
    </row>
    <row r="71" spans="2:6" ht="16.5" thickTop="1" thickBot="1" x14ac:dyDescent="0.3">
      <c r="B71" s="328" t="s">
        <v>11</v>
      </c>
      <c r="C71" s="329"/>
      <c r="D71" s="330">
        <f>SUM(D43:D70)</f>
        <v>215</v>
      </c>
      <c r="E71" s="330">
        <f>SUM(E43:E70)</f>
        <v>1</v>
      </c>
      <c r="F71" s="331">
        <v>12.88</v>
      </c>
    </row>
  </sheetData>
  <mergeCells count="17">
    <mergeCell ref="A1:U1"/>
    <mergeCell ref="B9:B10"/>
    <mergeCell ref="B5:B8"/>
    <mergeCell ref="A5:A8"/>
    <mergeCell ref="B11:B23"/>
    <mergeCell ref="A2:XFD2"/>
    <mergeCell ref="L5:N5"/>
    <mergeCell ref="O5:Q5"/>
    <mergeCell ref="R5:T5"/>
    <mergeCell ref="I4:N4"/>
    <mergeCell ref="H3:U3"/>
    <mergeCell ref="I5:K5"/>
    <mergeCell ref="O4:T4"/>
    <mergeCell ref="B24:B38"/>
    <mergeCell ref="A9:A38"/>
    <mergeCell ref="B41:F4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36"/>
  <sheetViews>
    <sheetView workbookViewId="0">
      <selection activeCell="A31" sqref="A31:L34"/>
    </sheetView>
  </sheetViews>
  <sheetFormatPr defaultRowHeight="15" x14ac:dyDescent="0.25"/>
  <cols>
    <col min="1" max="27" width="10.7109375" style="142" customWidth="1"/>
    <col min="28" max="16384" width="9.140625" style="142"/>
  </cols>
  <sheetData>
    <row r="1" spans="1:34" ht="21" x14ac:dyDescent="0.35">
      <c r="A1" s="837" t="s">
        <v>393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146"/>
      <c r="V1" s="146"/>
      <c r="W1" s="146"/>
      <c r="X1" s="146"/>
      <c r="Y1" s="146"/>
      <c r="Z1" s="146"/>
    </row>
    <row r="2" spans="1:34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82"/>
      <c r="AB2" s="82"/>
      <c r="AC2" s="82"/>
      <c r="AD2" s="82"/>
      <c r="AE2" s="82"/>
    </row>
    <row r="3" spans="1:34" s="454" customFormat="1" ht="16.5" thickBot="1" x14ac:dyDescent="0.3">
      <c r="A3" s="878" t="s">
        <v>482</v>
      </c>
      <c r="B3" s="878"/>
      <c r="C3" s="878"/>
      <c r="D3" s="878"/>
      <c r="E3" s="878"/>
      <c r="F3" s="878"/>
      <c r="G3" s="482"/>
      <c r="H3" s="878" t="s">
        <v>265</v>
      </c>
      <c r="I3" s="878"/>
      <c r="J3" s="878"/>
      <c r="K3" s="878"/>
      <c r="L3" s="878"/>
      <c r="M3" s="878"/>
      <c r="N3" s="482"/>
      <c r="O3" s="878" t="s">
        <v>266</v>
      </c>
      <c r="P3" s="878"/>
      <c r="Q3" s="878"/>
      <c r="R3" s="878"/>
      <c r="S3" s="878"/>
      <c r="T3" s="878"/>
    </row>
    <row r="4" spans="1:34" s="382" customFormat="1" x14ac:dyDescent="0.25">
      <c r="A4" s="402"/>
      <c r="B4" s="391" t="s">
        <v>159</v>
      </c>
      <c r="C4" s="391" t="s">
        <v>160</v>
      </c>
      <c r="D4" s="391" t="s">
        <v>161</v>
      </c>
      <c r="E4" s="391" t="s">
        <v>162</v>
      </c>
      <c r="F4" s="392" t="s">
        <v>163</v>
      </c>
      <c r="G4" s="381"/>
      <c r="H4" s="402"/>
      <c r="I4" s="391" t="s">
        <v>159</v>
      </c>
      <c r="J4" s="391" t="s">
        <v>160</v>
      </c>
      <c r="K4" s="391" t="s">
        <v>161</v>
      </c>
      <c r="L4" s="391" t="s">
        <v>162</v>
      </c>
      <c r="M4" s="412">
        <v>5</v>
      </c>
      <c r="N4" s="381"/>
      <c r="O4" s="402"/>
      <c r="P4" s="391" t="s">
        <v>159</v>
      </c>
      <c r="Q4" s="391" t="s">
        <v>160</v>
      </c>
      <c r="R4" s="391" t="s">
        <v>161</v>
      </c>
      <c r="S4" s="391" t="s">
        <v>162</v>
      </c>
      <c r="T4" s="413">
        <v>5</v>
      </c>
      <c r="AB4" s="383"/>
    </row>
    <row r="5" spans="1:34" s="126" customFormat="1" x14ac:dyDescent="0.25">
      <c r="A5" s="403" t="s">
        <v>3</v>
      </c>
      <c r="B5" s="394">
        <v>3056</v>
      </c>
      <c r="C5" s="394">
        <v>2898</v>
      </c>
      <c r="D5" s="394">
        <v>2242</v>
      </c>
      <c r="E5" s="394">
        <v>266</v>
      </c>
      <c r="F5" s="395">
        <v>16</v>
      </c>
      <c r="G5" s="372"/>
      <c r="H5" s="403" t="s">
        <v>3</v>
      </c>
      <c r="I5" s="394">
        <v>414</v>
      </c>
      <c r="J5" s="394">
        <v>2122</v>
      </c>
      <c r="K5" s="394">
        <v>1257</v>
      </c>
      <c r="L5" s="394">
        <v>36</v>
      </c>
      <c r="M5" s="395">
        <v>0</v>
      </c>
      <c r="N5" s="879"/>
      <c r="O5" s="403" t="s">
        <v>3</v>
      </c>
      <c r="P5" s="394">
        <v>324</v>
      </c>
      <c r="Q5" s="394">
        <v>338</v>
      </c>
      <c r="R5" s="394">
        <v>1617</v>
      </c>
      <c r="S5" s="394">
        <v>910</v>
      </c>
      <c r="T5" s="395">
        <v>635</v>
      </c>
      <c r="AB5" s="371"/>
    </row>
    <row r="6" spans="1:34" s="126" customFormat="1" x14ac:dyDescent="0.25">
      <c r="A6" s="403"/>
      <c r="B6" s="404">
        <v>0.36049999999999999</v>
      </c>
      <c r="C6" s="404">
        <v>0.34179999999999999</v>
      </c>
      <c r="D6" s="404">
        <v>0.26440000000000002</v>
      </c>
      <c r="E6" s="404">
        <v>3.1399999999999997E-2</v>
      </c>
      <c r="F6" s="405">
        <v>1.9E-3</v>
      </c>
      <c r="G6" s="374"/>
      <c r="H6" s="403"/>
      <c r="I6" s="404">
        <v>0.11</v>
      </c>
      <c r="J6" s="404">
        <v>0.55000000000000004</v>
      </c>
      <c r="K6" s="404">
        <v>0.33</v>
      </c>
      <c r="L6" s="404">
        <v>9.693372898120672E-3</v>
      </c>
      <c r="M6" s="405">
        <v>0</v>
      </c>
      <c r="N6" s="879"/>
      <c r="O6" s="403"/>
      <c r="P6" s="404">
        <v>8.4699999999999998E-2</v>
      </c>
      <c r="Q6" s="404">
        <v>8.8599999999999998E-2</v>
      </c>
      <c r="R6" s="404">
        <v>0.42259999999999998</v>
      </c>
      <c r="S6" s="404">
        <v>0.23810000000000001</v>
      </c>
      <c r="T6" s="405">
        <v>0.16600000000000001</v>
      </c>
      <c r="AB6" s="371"/>
    </row>
    <row r="7" spans="1:34" s="126" customFormat="1" x14ac:dyDescent="0.25">
      <c r="A7" s="406" t="s">
        <v>10</v>
      </c>
      <c r="B7" s="397">
        <v>242</v>
      </c>
      <c r="C7" s="397">
        <v>148</v>
      </c>
      <c r="D7" s="397">
        <v>819</v>
      </c>
      <c r="E7" s="397">
        <v>79</v>
      </c>
      <c r="F7" s="398">
        <v>1</v>
      </c>
      <c r="G7" s="372"/>
      <c r="H7" s="406" t="s">
        <v>10</v>
      </c>
      <c r="I7" s="397">
        <v>26</v>
      </c>
      <c r="J7" s="397">
        <v>156</v>
      </c>
      <c r="K7" s="397">
        <v>415</v>
      </c>
      <c r="L7" s="397">
        <v>16</v>
      </c>
      <c r="M7" s="398">
        <v>1</v>
      </c>
      <c r="N7" s="879"/>
      <c r="O7" s="406" t="s">
        <v>10</v>
      </c>
      <c r="P7" s="397">
        <v>47</v>
      </c>
      <c r="Q7" s="397">
        <v>37</v>
      </c>
      <c r="R7" s="397">
        <v>185</v>
      </c>
      <c r="S7" s="397">
        <v>191</v>
      </c>
      <c r="T7" s="398">
        <v>153</v>
      </c>
      <c r="AB7" s="371"/>
      <c r="AD7" s="373"/>
      <c r="AE7" s="373"/>
      <c r="AF7" s="373"/>
      <c r="AG7" s="373"/>
      <c r="AH7" s="373"/>
    </row>
    <row r="8" spans="1:34" s="126" customFormat="1" x14ac:dyDescent="0.25">
      <c r="A8" s="406"/>
      <c r="B8" s="404">
        <v>0.18770000000000001</v>
      </c>
      <c r="C8" s="404">
        <v>0.1148</v>
      </c>
      <c r="D8" s="404">
        <v>0.63539999999999996</v>
      </c>
      <c r="E8" s="404">
        <v>6.13E-2</v>
      </c>
      <c r="F8" s="405">
        <v>8.0000000000000004E-4</v>
      </c>
      <c r="G8" s="374"/>
      <c r="H8" s="406"/>
      <c r="I8" s="404">
        <v>0.04</v>
      </c>
      <c r="J8" s="404">
        <v>0.25</v>
      </c>
      <c r="K8" s="404">
        <v>0.68</v>
      </c>
      <c r="L8" s="404">
        <v>0.03</v>
      </c>
      <c r="M8" s="405">
        <v>0</v>
      </c>
      <c r="N8" s="879"/>
      <c r="O8" s="406"/>
      <c r="P8" s="404">
        <v>7.6700000000000004E-2</v>
      </c>
      <c r="Q8" s="404">
        <v>6.0400000000000002E-2</v>
      </c>
      <c r="R8" s="404">
        <v>0.30180000000000001</v>
      </c>
      <c r="S8" s="404">
        <v>0.31159999999999999</v>
      </c>
      <c r="T8" s="405">
        <v>0.24959999999999999</v>
      </c>
      <c r="AB8" s="371"/>
    </row>
    <row r="9" spans="1:34" s="126" customFormat="1" x14ac:dyDescent="0.25">
      <c r="A9" s="407" t="s">
        <v>11</v>
      </c>
      <c r="B9" s="285">
        <f>SUM(B5,B7)</f>
        <v>3298</v>
      </c>
      <c r="C9" s="285">
        <f t="shared" ref="C9:F9" si="0">SUM(C5,C7)</f>
        <v>3046</v>
      </c>
      <c r="D9" s="285">
        <f t="shared" si="0"/>
        <v>3061</v>
      </c>
      <c r="E9" s="285">
        <f t="shared" si="0"/>
        <v>345</v>
      </c>
      <c r="F9" s="408">
        <f t="shared" si="0"/>
        <v>17</v>
      </c>
      <c r="G9" s="372"/>
      <c r="H9" s="407" t="s">
        <v>11</v>
      </c>
      <c r="I9" s="285">
        <v>440</v>
      </c>
      <c r="J9" s="285">
        <v>2278</v>
      </c>
      <c r="K9" s="285">
        <v>1672</v>
      </c>
      <c r="L9" s="285">
        <v>52</v>
      </c>
      <c r="M9" s="408">
        <v>1</v>
      </c>
      <c r="N9" s="879"/>
      <c r="O9" s="407" t="s">
        <v>11</v>
      </c>
      <c r="P9" s="285">
        <v>371</v>
      </c>
      <c r="Q9" s="285">
        <v>375</v>
      </c>
      <c r="R9" s="285">
        <v>1802</v>
      </c>
      <c r="S9" s="285">
        <v>1101</v>
      </c>
      <c r="T9" s="408">
        <v>788</v>
      </c>
      <c r="U9" s="81"/>
      <c r="AB9" s="371"/>
    </row>
    <row r="10" spans="1:34" s="126" customFormat="1" ht="15.75" thickBot="1" x14ac:dyDescent="0.3">
      <c r="A10" s="409"/>
      <c r="B10" s="410">
        <v>0.3377</v>
      </c>
      <c r="C10" s="410">
        <v>0.31190000000000001</v>
      </c>
      <c r="D10" s="410">
        <v>0.31340000000000001</v>
      </c>
      <c r="E10" s="410">
        <v>3.5299999999999998E-2</v>
      </c>
      <c r="F10" s="411">
        <v>1.6999999999999999E-3</v>
      </c>
      <c r="G10" s="374"/>
      <c r="H10" s="409"/>
      <c r="I10" s="410">
        <v>0.1</v>
      </c>
      <c r="J10" s="410">
        <v>0.51</v>
      </c>
      <c r="K10" s="410">
        <v>0.38</v>
      </c>
      <c r="L10" s="410">
        <v>0.01</v>
      </c>
      <c r="M10" s="411">
        <v>0</v>
      </c>
      <c r="N10" s="879"/>
      <c r="O10" s="409"/>
      <c r="P10" s="410">
        <v>8.3599999999999994E-2</v>
      </c>
      <c r="Q10" s="410">
        <v>8.4699999999999998E-2</v>
      </c>
      <c r="R10" s="410">
        <v>0.40589999999999998</v>
      </c>
      <c r="S10" s="410">
        <v>0.24829999999999999</v>
      </c>
      <c r="T10" s="411">
        <v>0.17749999999999999</v>
      </c>
      <c r="U10" s="375"/>
      <c r="AB10" s="371"/>
    </row>
    <row r="11" spans="1:34" x14ac:dyDescent="0.25">
      <c r="V11" s="21"/>
      <c r="W11" s="21"/>
      <c r="X11" s="21"/>
      <c r="Y11" s="21"/>
      <c r="Z11" s="21"/>
      <c r="AA11" s="21"/>
      <c r="AB11" s="1"/>
    </row>
    <row r="12" spans="1:34" s="454" customFormat="1" ht="16.5" thickBot="1" x14ac:dyDescent="0.3">
      <c r="A12" s="854" t="s">
        <v>268</v>
      </c>
      <c r="B12" s="854"/>
      <c r="C12" s="854"/>
      <c r="D12" s="854"/>
      <c r="E12" s="854"/>
      <c r="F12" s="854"/>
      <c r="G12" s="483"/>
      <c r="H12" s="838" t="s">
        <v>269</v>
      </c>
      <c r="I12" s="838"/>
      <c r="J12" s="838"/>
      <c r="K12" s="838"/>
      <c r="L12" s="838"/>
      <c r="M12" s="838"/>
      <c r="N12" s="484"/>
      <c r="O12" s="838" t="s">
        <v>270</v>
      </c>
      <c r="P12" s="838"/>
      <c r="Q12" s="838"/>
      <c r="R12" s="838"/>
      <c r="S12" s="838"/>
      <c r="T12" s="838"/>
      <c r="U12" s="484"/>
      <c r="V12" s="485"/>
      <c r="W12" s="486"/>
      <c r="X12" s="486"/>
      <c r="Y12" s="486"/>
      <c r="Z12" s="486"/>
      <c r="AA12" s="486"/>
      <c r="AB12" s="414"/>
    </row>
    <row r="13" spans="1:34" s="382" customFormat="1" x14ac:dyDescent="0.25">
      <c r="A13" s="402"/>
      <c r="B13" s="391" t="s">
        <v>159</v>
      </c>
      <c r="C13" s="391" t="s">
        <v>160</v>
      </c>
      <c r="D13" s="391" t="s">
        <v>161</v>
      </c>
      <c r="E13" s="391" t="s">
        <v>162</v>
      </c>
      <c r="F13" s="392" t="s">
        <v>163</v>
      </c>
      <c r="G13" s="376"/>
      <c r="H13" s="402"/>
      <c r="I13" s="391" t="s">
        <v>159</v>
      </c>
      <c r="J13" s="391" t="s">
        <v>160</v>
      </c>
      <c r="K13" s="391" t="s">
        <v>161</v>
      </c>
      <c r="L13" s="391" t="s">
        <v>162</v>
      </c>
      <c r="M13" s="392" t="s">
        <v>163</v>
      </c>
      <c r="O13" s="402"/>
      <c r="P13" s="391" t="s">
        <v>159</v>
      </c>
      <c r="Q13" s="391" t="s">
        <v>160</v>
      </c>
      <c r="R13" s="391" t="s">
        <v>161</v>
      </c>
      <c r="S13" s="391" t="s">
        <v>162</v>
      </c>
      <c r="T13" s="392" t="s">
        <v>163</v>
      </c>
      <c r="U13" s="384"/>
      <c r="V13" s="385"/>
      <c r="W13" s="385"/>
      <c r="X13" s="385"/>
      <c r="Y13" s="385"/>
      <c r="Z13" s="385"/>
      <c r="AA13" s="383"/>
    </row>
    <row r="14" spans="1:34" s="126" customFormat="1" x14ac:dyDescent="0.25">
      <c r="A14" s="403" t="s">
        <v>3</v>
      </c>
      <c r="B14" s="394">
        <v>3346</v>
      </c>
      <c r="C14" s="394">
        <v>281</v>
      </c>
      <c r="D14" s="394">
        <v>179</v>
      </c>
      <c r="E14" s="394">
        <v>6</v>
      </c>
      <c r="F14" s="395">
        <v>9</v>
      </c>
      <c r="G14" s="81"/>
      <c r="H14" s="403" t="s">
        <v>3</v>
      </c>
      <c r="I14" s="394">
        <v>803</v>
      </c>
      <c r="J14" s="394">
        <v>1416</v>
      </c>
      <c r="K14" s="394">
        <v>520</v>
      </c>
      <c r="L14" s="394">
        <v>988</v>
      </c>
      <c r="M14" s="395">
        <v>19</v>
      </c>
      <c r="O14" s="403" t="s">
        <v>3</v>
      </c>
      <c r="P14" s="394">
        <v>19</v>
      </c>
      <c r="Q14" s="394">
        <v>2788</v>
      </c>
      <c r="R14" s="394">
        <v>44</v>
      </c>
      <c r="S14" s="394">
        <v>405</v>
      </c>
      <c r="T14" s="395">
        <v>569</v>
      </c>
      <c r="AA14" s="371"/>
    </row>
    <row r="15" spans="1:34" s="126" customFormat="1" x14ac:dyDescent="0.25">
      <c r="A15" s="403"/>
      <c r="B15" s="404">
        <v>0.88</v>
      </c>
      <c r="C15" s="404">
        <v>7.0000000000000007E-2</v>
      </c>
      <c r="D15" s="404">
        <v>0.05</v>
      </c>
      <c r="E15" s="404">
        <v>0</v>
      </c>
      <c r="F15" s="405">
        <v>1.2815818381545221E-3</v>
      </c>
      <c r="G15" s="375"/>
      <c r="H15" s="403"/>
      <c r="I15" s="404">
        <v>0.21</v>
      </c>
      <c r="J15" s="404">
        <v>0.38</v>
      </c>
      <c r="K15" s="404">
        <v>0.14000000000000001</v>
      </c>
      <c r="L15" s="404">
        <v>0.26</v>
      </c>
      <c r="M15" s="405">
        <v>0.01</v>
      </c>
      <c r="O15" s="403"/>
      <c r="P15" s="404">
        <v>0</v>
      </c>
      <c r="Q15" s="404">
        <v>0.73</v>
      </c>
      <c r="R15" s="404">
        <v>0.01</v>
      </c>
      <c r="S15" s="404">
        <v>0.11</v>
      </c>
      <c r="T15" s="405">
        <v>0.15</v>
      </c>
    </row>
    <row r="16" spans="1:34" s="126" customFormat="1" x14ac:dyDescent="0.25">
      <c r="A16" s="406" t="s">
        <v>10</v>
      </c>
      <c r="B16" s="397">
        <v>535</v>
      </c>
      <c r="C16" s="397">
        <v>48</v>
      </c>
      <c r="D16" s="397">
        <v>29</v>
      </c>
      <c r="E16" s="397">
        <v>0</v>
      </c>
      <c r="F16" s="398">
        <v>0</v>
      </c>
      <c r="G16" s="81"/>
      <c r="H16" s="406" t="s">
        <v>10</v>
      </c>
      <c r="I16" s="397">
        <v>107</v>
      </c>
      <c r="J16" s="397">
        <v>228</v>
      </c>
      <c r="K16" s="397">
        <v>109</v>
      </c>
      <c r="L16" s="397">
        <v>157</v>
      </c>
      <c r="M16" s="398">
        <v>2</v>
      </c>
      <c r="O16" s="406" t="s">
        <v>10</v>
      </c>
      <c r="P16" s="397">
        <v>1</v>
      </c>
      <c r="Q16" s="397">
        <v>411</v>
      </c>
      <c r="R16" s="397">
        <v>8</v>
      </c>
      <c r="S16" s="397">
        <v>102</v>
      </c>
      <c r="T16" s="398">
        <v>89</v>
      </c>
    </row>
    <row r="17" spans="1:20" s="126" customFormat="1" x14ac:dyDescent="0.25">
      <c r="A17" s="406"/>
      <c r="B17" s="404">
        <v>0.88</v>
      </c>
      <c r="C17" s="404">
        <v>7.0000000000000007E-2</v>
      </c>
      <c r="D17" s="404">
        <v>0.05</v>
      </c>
      <c r="E17" s="404">
        <v>0</v>
      </c>
      <c r="F17" s="405">
        <v>0</v>
      </c>
      <c r="G17" s="377"/>
      <c r="H17" s="406"/>
      <c r="I17" s="404">
        <v>0.18</v>
      </c>
      <c r="J17" s="404">
        <v>0.38</v>
      </c>
      <c r="K17" s="404">
        <v>0.18</v>
      </c>
      <c r="L17" s="404">
        <v>0.26</v>
      </c>
      <c r="M17" s="405">
        <v>3.6809815950920245E-3</v>
      </c>
      <c r="O17" s="406"/>
      <c r="P17" s="404">
        <v>0</v>
      </c>
      <c r="Q17" s="404">
        <v>0.67</v>
      </c>
      <c r="R17" s="404">
        <v>0.01</v>
      </c>
      <c r="S17" s="404">
        <v>0.17</v>
      </c>
      <c r="T17" s="405">
        <v>0.15</v>
      </c>
    </row>
    <row r="18" spans="1:20" s="126" customFormat="1" x14ac:dyDescent="0.25">
      <c r="A18" s="407" t="s">
        <v>11</v>
      </c>
      <c r="B18" s="285">
        <v>3881</v>
      </c>
      <c r="C18" s="285">
        <v>329</v>
      </c>
      <c r="D18" s="285">
        <v>208</v>
      </c>
      <c r="E18" s="285">
        <v>0</v>
      </c>
      <c r="F18" s="408">
        <v>0</v>
      </c>
      <c r="G18" s="81"/>
      <c r="H18" s="407" t="s">
        <v>11</v>
      </c>
      <c r="I18" s="285">
        <v>910</v>
      </c>
      <c r="J18" s="285">
        <v>1644</v>
      </c>
      <c r="K18" s="285">
        <v>629</v>
      </c>
      <c r="L18" s="285">
        <v>1145</v>
      </c>
      <c r="M18" s="408">
        <v>21</v>
      </c>
      <c r="O18" s="407" t="s">
        <v>11</v>
      </c>
      <c r="P18" s="285">
        <v>20</v>
      </c>
      <c r="Q18" s="285">
        <v>3199</v>
      </c>
      <c r="R18" s="285">
        <v>52</v>
      </c>
      <c r="S18" s="285">
        <v>507</v>
      </c>
      <c r="T18" s="408">
        <v>658</v>
      </c>
    </row>
    <row r="19" spans="1:20" s="126" customFormat="1" ht="15.75" thickBot="1" x14ac:dyDescent="0.3">
      <c r="A19" s="409"/>
      <c r="B19" s="410">
        <v>0.88</v>
      </c>
      <c r="C19" s="410">
        <v>7.0000000000000007E-2</v>
      </c>
      <c r="D19" s="410">
        <v>0.05</v>
      </c>
      <c r="E19" s="410">
        <v>1.4328928514567743E-3</v>
      </c>
      <c r="F19" s="411">
        <v>1.1144722177997134E-3</v>
      </c>
      <c r="G19" s="375"/>
      <c r="H19" s="409"/>
      <c r="I19" s="410">
        <v>0.21</v>
      </c>
      <c r="J19" s="410">
        <v>0.38</v>
      </c>
      <c r="K19" s="410">
        <v>0.14000000000000001</v>
      </c>
      <c r="L19" s="410">
        <v>0.26</v>
      </c>
      <c r="M19" s="411">
        <v>0</v>
      </c>
      <c r="O19" s="409"/>
      <c r="P19" s="410">
        <v>0</v>
      </c>
      <c r="Q19" s="410">
        <v>0.72</v>
      </c>
      <c r="R19" s="410">
        <v>0.01</v>
      </c>
      <c r="S19" s="410">
        <v>0.11</v>
      </c>
      <c r="T19" s="411">
        <v>0.15</v>
      </c>
    </row>
    <row r="20" spans="1:20" s="3" customFormat="1" x14ac:dyDescent="0.25">
      <c r="A20" s="66"/>
      <c r="B20" s="369"/>
      <c r="C20" s="369"/>
      <c r="D20" s="369"/>
      <c r="E20" s="369"/>
      <c r="F20" s="369"/>
      <c r="G20" s="370"/>
      <c r="H20" s="66"/>
      <c r="I20" s="369"/>
      <c r="J20" s="369"/>
      <c r="K20" s="369"/>
      <c r="L20" s="369"/>
      <c r="M20" s="369"/>
      <c r="O20" s="66"/>
      <c r="P20" s="369"/>
      <c r="Q20" s="369"/>
      <c r="R20" s="369"/>
      <c r="S20" s="369"/>
      <c r="T20" s="369"/>
    </row>
    <row r="21" spans="1:20" s="490" customFormat="1" ht="16.5" thickBot="1" x14ac:dyDescent="0.3">
      <c r="A21" s="878" t="s">
        <v>267</v>
      </c>
      <c r="B21" s="878"/>
      <c r="C21" s="878"/>
      <c r="D21" s="878"/>
      <c r="E21" s="878"/>
      <c r="F21" s="878"/>
      <c r="G21" s="487"/>
      <c r="H21" s="488"/>
      <c r="I21" s="489"/>
      <c r="J21" s="489"/>
      <c r="K21" s="489"/>
      <c r="L21" s="489"/>
      <c r="M21" s="489"/>
      <c r="O21" s="488"/>
      <c r="P21" s="489"/>
      <c r="Q21" s="489"/>
      <c r="R21" s="489"/>
      <c r="S21" s="489"/>
      <c r="T21" s="489"/>
    </row>
    <row r="22" spans="1:20" s="389" customFormat="1" x14ac:dyDescent="0.25">
      <c r="A22" s="402"/>
      <c r="B22" s="391" t="s">
        <v>159</v>
      </c>
      <c r="C22" s="391" t="s">
        <v>160</v>
      </c>
      <c r="D22" s="391" t="s">
        <v>161</v>
      </c>
      <c r="E22" s="391" t="s">
        <v>162</v>
      </c>
      <c r="F22" s="392" t="s">
        <v>163</v>
      </c>
      <c r="G22" s="386"/>
      <c r="H22" s="387"/>
      <c r="I22" s="388"/>
      <c r="J22" s="388"/>
      <c r="K22" s="388"/>
      <c r="L22" s="388"/>
      <c r="M22" s="388"/>
      <c r="O22" s="387"/>
      <c r="P22" s="388"/>
      <c r="Q22" s="388"/>
      <c r="R22" s="388"/>
      <c r="S22" s="388"/>
      <c r="T22" s="388"/>
    </row>
    <row r="23" spans="1:20" s="287" customFormat="1" x14ac:dyDescent="0.25">
      <c r="A23" s="403" t="s">
        <v>3</v>
      </c>
      <c r="B23" s="394">
        <v>2914</v>
      </c>
      <c r="C23" s="394">
        <v>281</v>
      </c>
      <c r="D23" s="394">
        <v>58</v>
      </c>
      <c r="E23" s="394">
        <v>29</v>
      </c>
      <c r="F23" s="395">
        <v>542</v>
      </c>
      <c r="G23" s="378"/>
      <c r="H23" s="379"/>
      <c r="I23" s="380"/>
      <c r="J23" s="380"/>
      <c r="K23" s="380"/>
      <c r="L23" s="380"/>
      <c r="M23" s="380"/>
      <c r="O23" s="379"/>
      <c r="P23" s="380"/>
      <c r="Q23" s="380"/>
      <c r="R23" s="380"/>
      <c r="S23" s="380"/>
      <c r="T23" s="380"/>
    </row>
    <row r="24" spans="1:20" s="287" customFormat="1" x14ac:dyDescent="0.25">
      <c r="A24" s="403"/>
      <c r="B24" s="404">
        <v>0.76</v>
      </c>
      <c r="C24" s="404">
        <v>7.0000000000000007E-2</v>
      </c>
      <c r="D24" s="404">
        <v>0.02</v>
      </c>
      <c r="E24" s="404">
        <v>0.01</v>
      </c>
      <c r="F24" s="405">
        <v>0.14000000000000001</v>
      </c>
      <c r="G24" s="378"/>
      <c r="H24" s="379"/>
      <c r="I24" s="380"/>
      <c r="J24" s="380"/>
      <c r="K24" s="380"/>
      <c r="L24" s="380"/>
      <c r="M24" s="380"/>
      <c r="O24" s="379"/>
      <c r="P24" s="380"/>
      <c r="Q24" s="380"/>
      <c r="R24" s="380"/>
      <c r="S24" s="380"/>
      <c r="T24" s="380"/>
    </row>
    <row r="25" spans="1:20" s="287" customFormat="1" x14ac:dyDescent="0.25">
      <c r="A25" s="406" t="s">
        <v>10</v>
      </c>
      <c r="B25" s="397">
        <v>533</v>
      </c>
      <c r="C25" s="397">
        <v>40</v>
      </c>
      <c r="D25" s="397">
        <v>26</v>
      </c>
      <c r="E25" s="397">
        <v>0</v>
      </c>
      <c r="F25" s="398">
        <v>15</v>
      </c>
      <c r="G25" s="378"/>
      <c r="H25" s="379"/>
      <c r="I25" s="380"/>
      <c r="J25" s="380"/>
      <c r="K25" s="380"/>
      <c r="L25" s="380"/>
      <c r="M25" s="380"/>
      <c r="O25" s="379"/>
      <c r="P25" s="380"/>
      <c r="Q25" s="380"/>
      <c r="R25" s="380"/>
      <c r="S25" s="380"/>
      <c r="T25" s="380"/>
    </row>
    <row r="26" spans="1:20" s="287" customFormat="1" x14ac:dyDescent="0.25">
      <c r="A26" s="406"/>
      <c r="B26" s="404">
        <v>0.87</v>
      </c>
      <c r="C26" s="404">
        <v>7.0000000000000007E-2</v>
      </c>
      <c r="D26" s="404">
        <v>0.04</v>
      </c>
      <c r="E26" s="404">
        <v>0</v>
      </c>
      <c r="F26" s="405">
        <v>0.02</v>
      </c>
      <c r="G26" s="378"/>
      <c r="H26" s="379"/>
      <c r="I26" s="380"/>
      <c r="J26" s="380"/>
      <c r="K26" s="380"/>
      <c r="L26" s="380"/>
      <c r="M26" s="380"/>
      <c r="O26" s="379"/>
      <c r="P26" s="380"/>
      <c r="Q26" s="380"/>
      <c r="R26" s="380"/>
      <c r="S26" s="380"/>
      <c r="T26" s="380"/>
    </row>
    <row r="27" spans="1:20" s="287" customFormat="1" x14ac:dyDescent="0.25">
      <c r="A27" s="407" t="s">
        <v>11</v>
      </c>
      <c r="B27" s="285">
        <v>3447</v>
      </c>
      <c r="C27" s="285">
        <v>321</v>
      </c>
      <c r="D27" s="285">
        <v>84</v>
      </c>
      <c r="E27" s="285">
        <v>299</v>
      </c>
      <c r="F27" s="408">
        <v>557</v>
      </c>
      <c r="G27" s="378"/>
      <c r="H27" s="379"/>
      <c r="I27" s="380"/>
      <c r="J27" s="380"/>
      <c r="K27" s="380"/>
      <c r="L27" s="380"/>
      <c r="M27" s="380"/>
      <c r="O27" s="379"/>
      <c r="P27" s="380"/>
      <c r="Q27" s="380"/>
      <c r="R27" s="380"/>
      <c r="S27" s="380"/>
      <c r="T27" s="380"/>
    </row>
    <row r="28" spans="1:20" s="287" customFormat="1" ht="15.75" thickBot="1" x14ac:dyDescent="0.3">
      <c r="A28" s="409"/>
      <c r="B28" s="410">
        <v>0.77606239057774951</v>
      </c>
      <c r="C28" s="410">
        <v>7.0000000000000007E-2</v>
      </c>
      <c r="D28" s="410">
        <v>1.7348400445646985E-2</v>
      </c>
      <c r="E28" s="410">
        <v>7.4805029444532864E-3</v>
      </c>
      <c r="F28" s="411">
        <v>0.13480821263727519</v>
      </c>
    </row>
    <row r="29" spans="1:20" s="3" customFormat="1" x14ac:dyDescent="0.25"/>
    <row r="30" spans="1:20" s="454" customFormat="1" ht="16.5" thickBot="1" x14ac:dyDescent="0.3">
      <c r="A30" s="838" t="s">
        <v>463</v>
      </c>
      <c r="B30" s="838"/>
      <c r="C30" s="838"/>
      <c r="D30" s="838"/>
      <c r="E30" s="838"/>
      <c r="F30" s="838"/>
      <c r="G30" s="838"/>
      <c r="H30" s="838"/>
      <c r="I30" s="838"/>
      <c r="J30" s="838"/>
      <c r="K30" s="838"/>
      <c r="L30" s="838"/>
      <c r="M30" s="484"/>
      <c r="N30" s="484"/>
    </row>
    <row r="31" spans="1:20" x14ac:dyDescent="0.25">
      <c r="A31" s="390"/>
      <c r="B31" s="391" t="s">
        <v>166</v>
      </c>
      <c r="C31" s="391" t="s">
        <v>167</v>
      </c>
      <c r="D31" s="391" t="s">
        <v>168</v>
      </c>
      <c r="E31" s="391" t="s">
        <v>169</v>
      </c>
      <c r="F31" s="391" t="s">
        <v>170</v>
      </c>
      <c r="G31" s="391" t="s">
        <v>171</v>
      </c>
      <c r="H31" s="391" t="s">
        <v>172</v>
      </c>
      <c r="I31" s="391" t="s">
        <v>173</v>
      </c>
      <c r="J31" s="391" t="s">
        <v>174</v>
      </c>
      <c r="K31" s="391" t="s">
        <v>175</v>
      </c>
      <c r="L31" s="392" t="s">
        <v>176</v>
      </c>
    </row>
    <row r="32" spans="1:20" x14ac:dyDescent="0.25">
      <c r="A32" s="393" t="s">
        <v>3</v>
      </c>
      <c r="B32" s="394">
        <v>8</v>
      </c>
      <c r="C32" s="394">
        <v>61</v>
      </c>
      <c r="D32" s="394">
        <v>199</v>
      </c>
      <c r="E32" s="394">
        <v>230</v>
      </c>
      <c r="F32" s="394">
        <v>212</v>
      </c>
      <c r="G32" s="394">
        <v>213</v>
      </c>
      <c r="H32" s="394">
        <v>204</v>
      </c>
      <c r="I32" s="394">
        <v>144</v>
      </c>
      <c r="J32" s="394">
        <v>55</v>
      </c>
      <c r="K32" s="394">
        <v>5</v>
      </c>
      <c r="L32" s="395">
        <v>0</v>
      </c>
    </row>
    <row r="33" spans="1:12" x14ac:dyDescent="0.25">
      <c r="A33" s="396" t="s">
        <v>10</v>
      </c>
      <c r="B33" s="397">
        <v>37</v>
      </c>
      <c r="C33" s="397">
        <v>315</v>
      </c>
      <c r="D33" s="397">
        <v>1168</v>
      </c>
      <c r="E33" s="397">
        <v>1498</v>
      </c>
      <c r="F33" s="397">
        <v>1599</v>
      </c>
      <c r="G33" s="397">
        <v>1490</v>
      </c>
      <c r="H33" s="397">
        <v>1234</v>
      </c>
      <c r="I33" s="397">
        <v>919</v>
      </c>
      <c r="J33" s="397">
        <v>338</v>
      </c>
      <c r="K33" s="397">
        <v>27</v>
      </c>
      <c r="L33" s="398">
        <v>1</v>
      </c>
    </row>
    <row r="34" spans="1:12" ht="15.75" thickBot="1" x14ac:dyDescent="0.3">
      <c r="A34" s="399" t="s">
        <v>11</v>
      </c>
      <c r="B34" s="400">
        <f>SUM(B32:B33)</f>
        <v>45</v>
      </c>
      <c r="C34" s="400">
        <f t="shared" ref="C34:L34" si="1">SUM(C32:C33)</f>
        <v>376</v>
      </c>
      <c r="D34" s="400">
        <f t="shared" si="1"/>
        <v>1367</v>
      </c>
      <c r="E34" s="400">
        <f t="shared" si="1"/>
        <v>1728</v>
      </c>
      <c r="F34" s="400">
        <f t="shared" si="1"/>
        <v>1811</v>
      </c>
      <c r="G34" s="400">
        <f t="shared" si="1"/>
        <v>1703</v>
      </c>
      <c r="H34" s="400">
        <f t="shared" si="1"/>
        <v>1438</v>
      </c>
      <c r="I34" s="400">
        <f t="shared" si="1"/>
        <v>1063</v>
      </c>
      <c r="J34" s="400">
        <f t="shared" si="1"/>
        <v>393</v>
      </c>
      <c r="K34" s="400">
        <f t="shared" si="1"/>
        <v>32</v>
      </c>
      <c r="L34" s="401">
        <f t="shared" si="1"/>
        <v>1</v>
      </c>
    </row>
    <row r="35" spans="1:12" x14ac:dyDescent="0.25">
      <c r="A35" s="2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x14ac:dyDescent="0.25">
      <c r="A36" s="47" t="s">
        <v>462</v>
      </c>
      <c r="B36" s="47"/>
      <c r="C36" s="47"/>
      <c r="D36" s="47"/>
      <c r="E36" s="47"/>
    </row>
  </sheetData>
  <mergeCells count="12">
    <mergeCell ref="A1:T1"/>
    <mergeCell ref="A21:F21"/>
    <mergeCell ref="H12:M12"/>
    <mergeCell ref="O12:T12"/>
    <mergeCell ref="A30:L30"/>
    <mergeCell ref="A12:F12"/>
    <mergeCell ref="N5:N6"/>
    <mergeCell ref="N7:N8"/>
    <mergeCell ref="N9:N10"/>
    <mergeCell ref="A3:F3"/>
    <mergeCell ref="H3:M3"/>
    <mergeCell ref="O3:T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62"/>
  <sheetViews>
    <sheetView topLeftCell="A4" workbookViewId="0">
      <selection activeCell="G12" sqref="G12"/>
    </sheetView>
  </sheetViews>
  <sheetFormatPr defaultRowHeight="15" x14ac:dyDescent="0.25"/>
  <cols>
    <col min="1" max="1" width="30.140625" bestFit="1" customWidth="1"/>
    <col min="2" max="6" width="7.7109375" customWidth="1"/>
    <col min="7" max="7" width="7.7109375" style="84" customWidth="1"/>
    <col min="8" max="8" width="8.42578125" customWidth="1"/>
    <col min="9" max="9" width="12.42578125" bestFit="1" customWidth="1"/>
    <col min="10" max="14" width="19" style="478" customWidth="1"/>
    <col min="15" max="19" width="9.140625" customWidth="1"/>
  </cols>
  <sheetData>
    <row r="1" spans="1:17" ht="18" customHeight="1" x14ac:dyDescent="0.35">
      <c r="A1" s="837" t="s">
        <v>537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146"/>
      <c r="P1" s="146"/>
      <c r="Q1" s="146"/>
    </row>
    <row r="2" spans="1:17" ht="15" customHeight="1" thickBot="1" x14ac:dyDescent="0.35">
      <c r="A2" s="880" t="s">
        <v>550</v>
      </c>
      <c r="B2" s="880"/>
      <c r="C2" s="880"/>
      <c r="D2" s="880"/>
      <c r="E2" s="880"/>
      <c r="F2" s="880"/>
      <c r="G2" s="880"/>
      <c r="H2" s="415" t="s">
        <v>466</v>
      </c>
      <c r="I2" s="838" t="s">
        <v>553</v>
      </c>
      <c r="J2" s="838"/>
      <c r="K2" s="838"/>
      <c r="L2" s="838"/>
      <c r="M2" s="838"/>
      <c r="N2" s="838"/>
    </row>
    <row r="3" spans="1:17" x14ac:dyDescent="0.25">
      <c r="A3" s="455"/>
      <c r="B3" s="456" t="s">
        <v>121</v>
      </c>
      <c r="C3" s="456" t="s">
        <v>122</v>
      </c>
      <c r="D3" s="456" t="s">
        <v>123</v>
      </c>
      <c r="E3" s="456" t="s">
        <v>124</v>
      </c>
      <c r="F3" s="456" t="s">
        <v>476</v>
      </c>
      <c r="G3" s="457">
        <v>2015</v>
      </c>
      <c r="I3" s="481"/>
      <c r="J3" s="456"/>
      <c r="K3" s="456" t="s">
        <v>285</v>
      </c>
      <c r="L3" s="456" t="s">
        <v>286</v>
      </c>
      <c r="M3" s="456" t="s">
        <v>109</v>
      </c>
      <c r="N3" s="457" t="s">
        <v>11</v>
      </c>
    </row>
    <row r="4" spans="1:17" ht="15" customHeight="1" x14ac:dyDescent="0.25">
      <c r="A4" s="424" t="s">
        <v>441</v>
      </c>
      <c r="B4" s="122">
        <v>3155</v>
      </c>
      <c r="C4" s="122">
        <v>2096</v>
      </c>
      <c r="D4" s="122">
        <v>3607</v>
      </c>
      <c r="E4" s="122">
        <v>3806</v>
      </c>
      <c r="F4" s="122">
        <v>3220</v>
      </c>
      <c r="G4" s="458">
        <v>2658</v>
      </c>
      <c r="I4" s="886" t="s">
        <v>42</v>
      </c>
      <c r="J4" s="150" t="s">
        <v>287</v>
      </c>
      <c r="K4" s="150">
        <v>200</v>
      </c>
      <c r="L4" s="150">
        <v>42</v>
      </c>
      <c r="M4" s="150">
        <v>3</v>
      </c>
      <c r="N4" s="473">
        <v>245</v>
      </c>
    </row>
    <row r="5" spans="1:17" x14ac:dyDescent="0.25">
      <c r="A5" s="425" t="s">
        <v>442</v>
      </c>
      <c r="B5" s="27">
        <v>6179</v>
      </c>
      <c r="C5" s="27">
        <v>6413</v>
      </c>
      <c r="D5" s="27">
        <v>5584</v>
      </c>
      <c r="E5" s="27">
        <v>5140</v>
      </c>
      <c r="F5" s="27">
        <v>5020</v>
      </c>
      <c r="G5" s="280">
        <v>5278</v>
      </c>
      <c r="I5" s="886"/>
      <c r="J5" s="129" t="s">
        <v>21</v>
      </c>
      <c r="K5" s="129">
        <v>140</v>
      </c>
      <c r="L5" s="129">
        <v>25</v>
      </c>
      <c r="M5" s="129">
        <v>6</v>
      </c>
      <c r="N5" s="420">
        <v>171</v>
      </c>
    </row>
    <row r="6" spans="1:17" x14ac:dyDescent="0.25">
      <c r="A6" s="424" t="s">
        <v>438</v>
      </c>
      <c r="B6" s="122">
        <v>284</v>
      </c>
      <c r="C6" s="122">
        <v>225</v>
      </c>
      <c r="D6" s="122">
        <v>182</v>
      </c>
      <c r="E6" s="122">
        <v>163</v>
      </c>
      <c r="F6" s="122">
        <v>162</v>
      </c>
      <c r="G6" s="458">
        <v>146</v>
      </c>
      <c r="I6" s="886"/>
      <c r="J6" s="150" t="s">
        <v>288</v>
      </c>
      <c r="K6" s="150">
        <v>141</v>
      </c>
      <c r="L6" s="150">
        <v>24</v>
      </c>
      <c r="M6" s="150"/>
      <c r="N6" s="473">
        <v>165</v>
      </c>
    </row>
    <row r="7" spans="1:17" ht="15.75" thickBot="1" x14ac:dyDescent="0.3">
      <c r="A7" s="459" t="s">
        <v>286</v>
      </c>
      <c r="B7" s="460">
        <v>1415</v>
      </c>
      <c r="C7" s="460">
        <v>1427</v>
      </c>
      <c r="D7" s="460">
        <v>1284</v>
      </c>
      <c r="E7" s="460">
        <v>1397</v>
      </c>
      <c r="F7" s="460">
        <v>1510</v>
      </c>
      <c r="G7" s="461">
        <v>1579</v>
      </c>
      <c r="I7" s="886"/>
      <c r="J7" s="129" t="s">
        <v>289</v>
      </c>
      <c r="K7" s="129">
        <v>159</v>
      </c>
      <c r="L7" s="129">
        <v>33</v>
      </c>
      <c r="M7" s="129">
        <v>2</v>
      </c>
      <c r="N7" s="420">
        <v>194</v>
      </c>
    </row>
    <row r="8" spans="1:17" ht="16.5" thickTop="1" thickBot="1" x14ac:dyDescent="0.3">
      <c r="A8" s="462" t="s">
        <v>536</v>
      </c>
      <c r="B8" s="400">
        <f>SUM(B4:B7)</f>
        <v>11033</v>
      </c>
      <c r="C8" s="400">
        <f t="shared" ref="C8:G8" si="0">SUM(C4:C7)</f>
        <v>10161</v>
      </c>
      <c r="D8" s="400">
        <f t="shared" si="0"/>
        <v>10657</v>
      </c>
      <c r="E8" s="400">
        <f t="shared" si="0"/>
        <v>10506</v>
      </c>
      <c r="F8" s="400">
        <f t="shared" si="0"/>
        <v>9912</v>
      </c>
      <c r="G8" s="401">
        <f t="shared" si="0"/>
        <v>9661</v>
      </c>
      <c r="I8" s="886"/>
      <c r="J8" s="150" t="s">
        <v>24</v>
      </c>
      <c r="K8" s="150">
        <v>161</v>
      </c>
      <c r="L8" s="150">
        <v>34</v>
      </c>
      <c r="M8" s="150">
        <v>2</v>
      </c>
      <c r="N8" s="473">
        <v>197</v>
      </c>
    </row>
    <row r="9" spans="1:17" x14ac:dyDescent="0.25">
      <c r="A9" s="65"/>
      <c r="B9" s="67"/>
      <c r="C9" s="66"/>
      <c r="D9" s="66"/>
      <c r="E9" s="66"/>
      <c r="F9" s="66"/>
      <c r="G9" s="66"/>
      <c r="I9" s="886"/>
      <c r="J9" s="129" t="s">
        <v>23</v>
      </c>
      <c r="K9" s="129">
        <v>43</v>
      </c>
      <c r="L9" s="129">
        <v>11</v>
      </c>
      <c r="M9" s="129">
        <v>2</v>
      </c>
      <c r="N9" s="420">
        <v>56</v>
      </c>
    </row>
    <row r="10" spans="1:17" x14ac:dyDescent="0.25">
      <c r="A10" s="3"/>
      <c r="B10" s="3"/>
      <c r="C10" s="3"/>
      <c r="D10" s="3"/>
      <c r="E10" s="3"/>
      <c r="F10" s="3"/>
      <c r="G10" s="3"/>
      <c r="I10" s="886"/>
      <c r="J10" s="150" t="s">
        <v>307</v>
      </c>
      <c r="K10" s="150">
        <v>83</v>
      </c>
      <c r="L10" s="150">
        <v>25</v>
      </c>
      <c r="M10" s="150"/>
      <c r="N10" s="473">
        <v>108</v>
      </c>
    </row>
    <row r="11" spans="1:17" x14ac:dyDescent="0.25">
      <c r="I11" s="886"/>
      <c r="J11" s="129" t="s">
        <v>308</v>
      </c>
      <c r="K11" s="129">
        <v>381</v>
      </c>
      <c r="L11" s="129">
        <v>68</v>
      </c>
      <c r="M11" s="129">
        <v>13</v>
      </c>
      <c r="N11" s="420">
        <v>462</v>
      </c>
    </row>
    <row r="12" spans="1:17" ht="16.5" thickBot="1" x14ac:dyDescent="0.3">
      <c r="A12" s="838" t="s">
        <v>551</v>
      </c>
      <c r="B12" s="838"/>
      <c r="C12" s="838"/>
      <c r="D12" s="838"/>
      <c r="I12" s="886"/>
      <c r="J12" s="150" t="s">
        <v>28</v>
      </c>
      <c r="K12" s="150">
        <v>207</v>
      </c>
      <c r="L12" s="150">
        <v>27</v>
      </c>
      <c r="M12" s="150">
        <v>2</v>
      </c>
      <c r="N12" s="473">
        <v>236</v>
      </c>
    </row>
    <row r="13" spans="1:17" x14ac:dyDescent="0.25">
      <c r="A13" s="449" t="s">
        <v>281</v>
      </c>
      <c r="B13" s="465" t="s">
        <v>3</v>
      </c>
      <c r="C13" s="464" t="s">
        <v>10</v>
      </c>
      <c r="D13" s="466" t="s">
        <v>532</v>
      </c>
      <c r="I13" s="886"/>
      <c r="J13" s="129" t="s">
        <v>290</v>
      </c>
      <c r="K13" s="129">
        <v>356</v>
      </c>
      <c r="L13" s="129">
        <v>135</v>
      </c>
      <c r="M13" s="129">
        <v>21</v>
      </c>
      <c r="N13" s="420">
        <v>512</v>
      </c>
    </row>
    <row r="14" spans="1:17" x14ac:dyDescent="0.25">
      <c r="A14" s="424" t="s">
        <v>271</v>
      </c>
      <c r="B14" s="122">
        <v>2251</v>
      </c>
      <c r="C14" s="122">
        <v>407</v>
      </c>
      <c r="D14" s="278">
        <f>SUM(B14:C14)</f>
        <v>2658</v>
      </c>
      <c r="I14" s="886"/>
      <c r="J14" s="150" t="s">
        <v>291</v>
      </c>
      <c r="K14" s="150">
        <v>502</v>
      </c>
      <c r="L14" s="150">
        <v>91</v>
      </c>
      <c r="M14" s="150">
        <v>5</v>
      </c>
      <c r="N14" s="473">
        <v>598</v>
      </c>
    </row>
    <row r="15" spans="1:17" x14ac:dyDescent="0.25">
      <c r="A15" s="425" t="s">
        <v>272</v>
      </c>
      <c r="B15" s="27">
        <v>1987</v>
      </c>
      <c r="C15" s="27">
        <v>207</v>
      </c>
      <c r="D15" s="280">
        <f t="shared" ref="D15:D26" si="1">SUM(B15:C15)</f>
        <v>2194</v>
      </c>
      <c r="I15" s="886"/>
      <c r="J15" s="129" t="s">
        <v>292</v>
      </c>
      <c r="K15" s="129">
        <v>261</v>
      </c>
      <c r="L15" s="129">
        <v>76</v>
      </c>
      <c r="M15" s="129">
        <v>8</v>
      </c>
      <c r="N15" s="420">
        <v>345</v>
      </c>
    </row>
    <row r="16" spans="1:17" x14ac:dyDescent="0.25">
      <c r="A16" s="424" t="s">
        <v>273</v>
      </c>
      <c r="B16" s="122">
        <v>2025</v>
      </c>
      <c r="C16" s="122">
        <v>294</v>
      </c>
      <c r="D16" s="278">
        <f t="shared" si="1"/>
        <v>2319</v>
      </c>
      <c r="I16" s="886"/>
      <c r="J16" s="150" t="s">
        <v>30</v>
      </c>
      <c r="K16" s="150">
        <v>367</v>
      </c>
      <c r="L16" s="150">
        <v>57</v>
      </c>
      <c r="M16" s="150">
        <v>6</v>
      </c>
      <c r="N16" s="473">
        <v>430</v>
      </c>
    </row>
    <row r="17" spans="1:14" x14ac:dyDescent="0.25">
      <c r="A17" s="425" t="s">
        <v>274</v>
      </c>
      <c r="B17" s="27">
        <v>630</v>
      </c>
      <c r="C17" s="27">
        <v>135</v>
      </c>
      <c r="D17" s="280">
        <f t="shared" si="1"/>
        <v>765</v>
      </c>
      <c r="I17" s="886"/>
      <c r="J17" s="129" t="s">
        <v>32</v>
      </c>
      <c r="K17" s="129">
        <v>216</v>
      </c>
      <c r="L17" s="129">
        <v>38</v>
      </c>
      <c r="M17" s="129">
        <v>3</v>
      </c>
      <c r="N17" s="420">
        <v>257</v>
      </c>
    </row>
    <row r="18" spans="1:14" x14ac:dyDescent="0.25">
      <c r="A18" s="424" t="s">
        <v>275</v>
      </c>
      <c r="B18" s="122">
        <v>1204</v>
      </c>
      <c r="C18" s="122">
        <v>144</v>
      </c>
      <c r="D18" s="278">
        <f t="shared" si="1"/>
        <v>1348</v>
      </c>
      <c r="I18" s="886"/>
      <c r="J18" s="150" t="s">
        <v>31</v>
      </c>
      <c r="K18" s="150">
        <v>237</v>
      </c>
      <c r="L18" s="150">
        <v>32</v>
      </c>
      <c r="M18" s="150">
        <v>8</v>
      </c>
      <c r="N18" s="473">
        <v>277</v>
      </c>
    </row>
    <row r="19" spans="1:14" x14ac:dyDescent="0.25">
      <c r="A19" s="425" t="s">
        <v>276</v>
      </c>
      <c r="B19" s="27">
        <v>10</v>
      </c>
      <c r="C19" s="27">
        <v>1</v>
      </c>
      <c r="D19" s="280">
        <f t="shared" si="1"/>
        <v>11</v>
      </c>
      <c r="I19" s="886"/>
      <c r="J19" s="129" t="s">
        <v>33</v>
      </c>
      <c r="K19" s="129">
        <v>115</v>
      </c>
      <c r="L19" s="129">
        <v>12</v>
      </c>
      <c r="M19" s="129"/>
      <c r="N19" s="420">
        <v>127</v>
      </c>
    </row>
    <row r="20" spans="1:14" x14ac:dyDescent="0.25">
      <c r="A20" s="424" t="s">
        <v>277</v>
      </c>
      <c r="B20" s="122">
        <v>130</v>
      </c>
      <c r="C20" s="122">
        <v>23</v>
      </c>
      <c r="D20" s="278">
        <f t="shared" si="1"/>
        <v>153</v>
      </c>
      <c r="I20" s="886"/>
      <c r="J20" s="150" t="s">
        <v>34</v>
      </c>
      <c r="K20" s="150">
        <v>72</v>
      </c>
      <c r="L20" s="150">
        <v>20</v>
      </c>
      <c r="M20" s="150">
        <v>7</v>
      </c>
      <c r="N20" s="473">
        <v>99</v>
      </c>
    </row>
    <row r="21" spans="1:14" x14ac:dyDescent="0.25">
      <c r="A21" s="425" t="s">
        <v>278</v>
      </c>
      <c r="B21" s="27">
        <v>67</v>
      </c>
      <c r="C21" s="27">
        <v>0</v>
      </c>
      <c r="D21" s="280">
        <f t="shared" si="1"/>
        <v>67</v>
      </c>
      <c r="I21" s="886"/>
      <c r="J21" s="129" t="s">
        <v>293</v>
      </c>
      <c r="K21" s="129">
        <v>141</v>
      </c>
      <c r="L21" s="129">
        <v>15</v>
      </c>
      <c r="M21" s="129">
        <v>2</v>
      </c>
      <c r="N21" s="420">
        <v>158</v>
      </c>
    </row>
    <row r="22" spans="1:14" x14ac:dyDescent="0.25">
      <c r="A22" s="424" t="s">
        <v>181</v>
      </c>
      <c r="B22" s="122">
        <v>48</v>
      </c>
      <c r="C22" s="122">
        <v>10</v>
      </c>
      <c r="D22" s="278">
        <f t="shared" si="1"/>
        <v>58</v>
      </c>
      <c r="I22" s="886"/>
      <c r="J22" s="150" t="s">
        <v>35</v>
      </c>
      <c r="K22" s="150">
        <v>747</v>
      </c>
      <c r="L22" s="150">
        <v>167</v>
      </c>
      <c r="M22" s="150">
        <v>17</v>
      </c>
      <c r="N22" s="473">
        <v>931</v>
      </c>
    </row>
    <row r="23" spans="1:14" x14ac:dyDescent="0.25">
      <c r="A23" s="425" t="s">
        <v>182</v>
      </c>
      <c r="B23" s="27">
        <v>28</v>
      </c>
      <c r="C23" s="27">
        <v>2</v>
      </c>
      <c r="D23" s="280">
        <f t="shared" si="1"/>
        <v>30</v>
      </c>
      <c r="I23" s="886"/>
      <c r="J23" s="129" t="s">
        <v>36</v>
      </c>
      <c r="K23" s="129">
        <v>261</v>
      </c>
      <c r="L23" s="129">
        <v>43</v>
      </c>
      <c r="M23" s="129">
        <v>3</v>
      </c>
      <c r="N23" s="420">
        <v>307</v>
      </c>
    </row>
    <row r="24" spans="1:14" ht="15.75" thickBot="1" x14ac:dyDescent="0.3">
      <c r="A24" s="424" t="s">
        <v>279</v>
      </c>
      <c r="B24" s="122">
        <v>51</v>
      </c>
      <c r="C24" s="122">
        <v>0</v>
      </c>
      <c r="D24" s="278">
        <f t="shared" si="1"/>
        <v>51</v>
      </c>
      <c r="I24" s="887"/>
      <c r="J24" s="400" t="s">
        <v>9</v>
      </c>
      <c r="K24" s="400">
        <v>4790</v>
      </c>
      <c r="L24" s="400">
        <v>975</v>
      </c>
      <c r="M24" s="400">
        <v>110</v>
      </c>
      <c r="N24" s="401">
        <v>5875</v>
      </c>
    </row>
    <row r="25" spans="1:14" ht="15" customHeight="1" x14ac:dyDescent="0.25">
      <c r="A25" s="425" t="s">
        <v>280</v>
      </c>
      <c r="B25" s="27">
        <v>2</v>
      </c>
      <c r="C25" s="27">
        <v>0</v>
      </c>
      <c r="D25" s="280">
        <f t="shared" si="1"/>
        <v>2</v>
      </c>
      <c r="I25" s="883" t="s">
        <v>104</v>
      </c>
      <c r="J25" s="152" t="s">
        <v>294</v>
      </c>
      <c r="K25" s="152">
        <v>237</v>
      </c>
      <c r="L25" s="152">
        <v>50</v>
      </c>
      <c r="M25" s="152">
        <v>10</v>
      </c>
      <c r="N25" s="479">
        <v>297</v>
      </c>
    </row>
    <row r="26" spans="1:14" ht="15.75" thickBot="1" x14ac:dyDescent="0.3">
      <c r="A26" s="424" t="s">
        <v>483</v>
      </c>
      <c r="B26" s="122">
        <v>5</v>
      </c>
      <c r="C26" s="122">
        <v>0</v>
      </c>
      <c r="D26" s="278">
        <f t="shared" si="1"/>
        <v>5</v>
      </c>
      <c r="I26" s="884"/>
      <c r="J26" s="129" t="s">
        <v>295</v>
      </c>
      <c r="K26" s="129">
        <v>483</v>
      </c>
      <c r="L26" s="129">
        <v>104</v>
      </c>
      <c r="M26" s="129">
        <v>1</v>
      </c>
      <c r="N26" s="420">
        <v>588</v>
      </c>
    </row>
    <row r="27" spans="1:14" ht="16.5" thickTop="1" thickBot="1" x14ac:dyDescent="0.3">
      <c r="A27" s="426" t="s">
        <v>11</v>
      </c>
      <c r="B27" s="467">
        <f t="shared" ref="B27:C27" si="2">SUM(B14:B26)</f>
        <v>8438</v>
      </c>
      <c r="C27" s="467">
        <f t="shared" si="2"/>
        <v>1223</v>
      </c>
      <c r="D27" s="468">
        <f>SUM(D14:D26)</f>
        <v>9661</v>
      </c>
      <c r="I27" s="884"/>
      <c r="J27" s="153" t="s">
        <v>296</v>
      </c>
      <c r="K27" s="153">
        <v>220</v>
      </c>
      <c r="L27" s="153">
        <v>44</v>
      </c>
      <c r="M27" s="153">
        <v>6</v>
      </c>
      <c r="N27" s="474">
        <v>270</v>
      </c>
    </row>
    <row r="28" spans="1:14" x14ac:dyDescent="0.25">
      <c r="A28" s="470"/>
      <c r="B28" s="471"/>
      <c r="C28" s="471"/>
      <c r="D28" s="471"/>
      <c r="E28" s="27"/>
      <c r="I28" s="884"/>
      <c r="J28" s="129" t="s">
        <v>309</v>
      </c>
      <c r="K28" s="129">
        <v>89</v>
      </c>
      <c r="L28" s="129">
        <v>16</v>
      </c>
      <c r="M28" s="129">
        <v>2</v>
      </c>
      <c r="N28" s="420">
        <v>107</v>
      </c>
    </row>
    <row r="29" spans="1:14" ht="16.5" thickBot="1" x14ac:dyDescent="0.3">
      <c r="A29" s="856" t="s">
        <v>552</v>
      </c>
      <c r="B29" s="856"/>
      <c r="C29" s="856"/>
      <c r="D29" s="856"/>
      <c r="E29" s="27"/>
      <c r="I29" s="885"/>
      <c r="J29" s="400" t="s">
        <v>9</v>
      </c>
      <c r="K29" s="400">
        <v>1029</v>
      </c>
      <c r="L29" s="400">
        <v>214</v>
      </c>
      <c r="M29" s="400">
        <v>19</v>
      </c>
      <c r="N29" s="401">
        <v>1262</v>
      </c>
    </row>
    <row r="30" spans="1:14" x14ac:dyDescent="0.25">
      <c r="A30" s="469"/>
      <c r="B30" s="465" t="s">
        <v>3</v>
      </c>
      <c r="C30" s="464" t="s">
        <v>10</v>
      </c>
      <c r="D30" s="466" t="s">
        <v>532</v>
      </c>
      <c r="E30" s="21"/>
      <c r="I30" s="881" t="s">
        <v>443</v>
      </c>
      <c r="J30" s="155" t="s">
        <v>297</v>
      </c>
      <c r="K30" s="155">
        <v>869</v>
      </c>
      <c r="L30" s="155">
        <v>45</v>
      </c>
      <c r="M30" s="155">
        <v>8</v>
      </c>
      <c r="N30" s="480">
        <v>922</v>
      </c>
    </row>
    <row r="31" spans="1:14" x14ac:dyDescent="0.25">
      <c r="A31" s="424" t="s">
        <v>449</v>
      </c>
      <c r="B31" s="122">
        <v>10</v>
      </c>
      <c r="C31" s="122">
        <v>0</v>
      </c>
      <c r="D31" s="278">
        <f>SUM(B31:C31)</f>
        <v>10</v>
      </c>
      <c r="E31" s="21"/>
      <c r="I31" s="882"/>
      <c r="J31" s="129" t="s">
        <v>298</v>
      </c>
      <c r="K31" s="129">
        <v>478</v>
      </c>
      <c r="L31" s="129">
        <v>10</v>
      </c>
      <c r="M31" s="129">
        <v>4</v>
      </c>
      <c r="N31" s="420">
        <v>492</v>
      </c>
    </row>
    <row r="32" spans="1:14" x14ac:dyDescent="0.25">
      <c r="A32" s="425" t="s">
        <v>450</v>
      </c>
      <c r="B32" s="27">
        <v>6</v>
      </c>
      <c r="C32" s="27">
        <v>0</v>
      </c>
      <c r="D32" s="280">
        <f t="shared" ref="D32:D34" si="3">SUM(B32:C32)</f>
        <v>6</v>
      </c>
      <c r="E32" s="21"/>
      <c r="I32" s="882"/>
      <c r="J32" s="123" t="s">
        <v>444</v>
      </c>
      <c r="K32" s="123">
        <v>134</v>
      </c>
      <c r="L32" s="123">
        <v>55</v>
      </c>
      <c r="M32" s="123">
        <v>5</v>
      </c>
      <c r="N32" s="419">
        <v>194</v>
      </c>
    </row>
    <row r="33" spans="1:14" x14ac:dyDescent="0.25">
      <c r="A33" s="424" t="s">
        <v>451</v>
      </c>
      <c r="B33" s="122">
        <v>77</v>
      </c>
      <c r="C33" s="122">
        <v>4</v>
      </c>
      <c r="D33" s="278">
        <f t="shared" si="3"/>
        <v>81</v>
      </c>
      <c r="E33" s="21"/>
      <c r="I33" s="882"/>
      <c r="J33" s="129" t="s">
        <v>300</v>
      </c>
      <c r="K33" s="129">
        <v>633</v>
      </c>
      <c r="L33" s="129">
        <v>280</v>
      </c>
      <c r="M33" s="129"/>
      <c r="N33" s="420">
        <v>913</v>
      </c>
    </row>
    <row r="34" spans="1:14" ht="15.75" thickBot="1" x14ac:dyDescent="0.3">
      <c r="A34" s="425" t="s">
        <v>452</v>
      </c>
      <c r="B34" s="27">
        <v>8330</v>
      </c>
      <c r="C34" s="27">
        <v>1219</v>
      </c>
      <c r="D34" s="280">
        <f t="shared" si="3"/>
        <v>9549</v>
      </c>
      <c r="I34" s="882"/>
      <c r="J34" s="285" t="s">
        <v>9</v>
      </c>
      <c r="K34" s="285">
        <v>2114</v>
      </c>
      <c r="L34" s="285">
        <v>390</v>
      </c>
      <c r="M34" s="285">
        <v>17</v>
      </c>
      <c r="N34" s="408">
        <v>2521</v>
      </c>
    </row>
    <row r="35" spans="1:14" ht="16.5" thickTop="1" thickBot="1" x14ac:dyDescent="0.3">
      <c r="A35" s="424" t="s">
        <v>453</v>
      </c>
      <c r="B35" s="122">
        <v>15</v>
      </c>
      <c r="C35" s="122">
        <v>0</v>
      </c>
      <c r="D35" s="278">
        <f>SUM(B35:C35)</f>
        <v>15</v>
      </c>
      <c r="I35" s="472" t="s">
        <v>11</v>
      </c>
      <c r="J35" s="476" t="s">
        <v>9</v>
      </c>
      <c r="K35" s="475">
        <v>7936</v>
      </c>
      <c r="L35" s="475">
        <v>1579</v>
      </c>
      <c r="M35" s="476">
        <v>146</v>
      </c>
      <c r="N35" s="477">
        <v>9661</v>
      </c>
    </row>
    <row r="36" spans="1:14" ht="16.5" thickTop="1" thickBot="1" x14ac:dyDescent="0.3">
      <c r="A36" s="426" t="s">
        <v>11</v>
      </c>
      <c r="B36" s="467">
        <f>SUM(B31:B35)</f>
        <v>8438</v>
      </c>
      <c r="C36" s="467">
        <f t="shared" ref="C36:D36" si="4">SUM(C31:C35)</f>
        <v>1223</v>
      </c>
      <c r="D36" s="468">
        <f t="shared" si="4"/>
        <v>9661</v>
      </c>
    </row>
    <row r="41" spans="1:14" x14ac:dyDescent="0.25">
      <c r="E41" s="61"/>
      <c r="F41" s="61"/>
      <c r="G41" s="137"/>
    </row>
    <row r="42" spans="1:14" x14ac:dyDescent="0.25">
      <c r="E42" s="62"/>
      <c r="F42" s="62"/>
      <c r="G42" s="74"/>
    </row>
    <row r="43" spans="1:14" x14ac:dyDescent="0.25">
      <c r="E43" s="21"/>
      <c r="F43" s="21"/>
      <c r="G43" s="21"/>
    </row>
    <row r="44" spans="1:14" x14ac:dyDescent="0.25">
      <c r="E44" s="21"/>
      <c r="F44" s="21"/>
      <c r="G44" s="21"/>
    </row>
    <row r="45" spans="1:14" x14ac:dyDescent="0.25">
      <c r="E45" s="21"/>
      <c r="F45" s="21"/>
      <c r="G45" s="21"/>
    </row>
    <row r="46" spans="1:14" x14ac:dyDescent="0.25">
      <c r="E46" s="21"/>
      <c r="F46" s="21"/>
      <c r="G46" s="21"/>
    </row>
    <row r="47" spans="1:14" x14ac:dyDescent="0.25">
      <c r="E47" s="21"/>
      <c r="F47" s="21"/>
      <c r="G47" s="21"/>
    </row>
    <row r="48" spans="1:14" x14ac:dyDescent="0.25">
      <c r="E48" s="21"/>
      <c r="F48" s="21"/>
      <c r="G48" s="21"/>
    </row>
    <row r="49" spans="5:7" x14ac:dyDescent="0.25">
      <c r="E49" s="21"/>
      <c r="F49" s="21"/>
      <c r="G49" s="21"/>
    </row>
    <row r="50" spans="5:7" x14ac:dyDescent="0.25">
      <c r="E50" s="21"/>
      <c r="F50" s="21"/>
      <c r="G50" s="21"/>
    </row>
    <row r="51" spans="5:7" x14ac:dyDescent="0.25">
      <c r="E51" s="21"/>
      <c r="F51" s="21"/>
      <c r="G51" s="21"/>
    </row>
    <row r="52" spans="5:7" x14ac:dyDescent="0.25">
      <c r="E52" s="21"/>
      <c r="F52" s="21"/>
      <c r="G52" s="21"/>
    </row>
    <row r="53" spans="5:7" x14ac:dyDescent="0.25">
      <c r="E53" s="21"/>
      <c r="F53" s="21"/>
      <c r="G53" s="21"/>
    </row>
    <row r="54" spans="5:7" x14ac:dyDescent="0.25">
      <c r="E54" s="21"/>
      <c r="F54" s="21"/>
      <c r="G54" s="21"/>
    </row>
    <row r="55" spans="5:7" x14ac:dyDescent="0.25">
      <c r="E55" s="27"/>
      <c r="F55" s="27"/>
      <c r="G55" s="27"/>
    </row>
    <row r="56" spans="5:7" x14ac:dyDescent="0.25">
      <c r="E56" s="63"/>
      <c r="F56" s="63"/>
      <c r="G56" s="142"/>
    </row>
    <row r="57" spans="5:7" x14ac:dyDescent="0.25">
      <c r="E57" s="21"/>
      <c r="F57" s="21"/>
      <c r="G57" s="21"/>
    </row>
    <row r="58" spans="5:7" x14ac:dyDescent="0.25">
      <c r="E58" s="21"/>
      <c r="F58" s="21"/>
      <c r="G58" s="21"/>
    </row>
    <row r="59" spans="5:7" x14ac:dyDescent="0.25">
      <c r="E59" s="21"/>
      <c r="F59" s="21"/>
      <c r="G59" s="21"/>
    </row>
    <row r="60" spans="5:7" x14ac:dyDescent="0.25">
      <c r="E60" s="21"/>
      <c r="F60" s="21"/>
      <c r="G60" s="21"/>
    </row>
    <row r="61" spans="5:7" x14ac:dyDescent="0.25">
      <c r="E61" s="27"/>
      <c r="F61" s="27"/>
      <c r="G61" s="27"/>
    </row>
    <row r="62" spans="5:7" x14ac:dyDescent="0.25">
      <c r="E62" s="23"/>
      <c r="F62" s="23"/>
      <c r="G62" s="23"/>
    </row>
  </sheetData>
  <mergeCells count="8">
    <mergeCell ref="A1:N1"/>
    <mergeCell ref="A2:G2"/>
    <mergeCell ref="A29:D29"/>
    <mergeCell ref="I30:I34"/>
    <mergeCell ref="I25:I29"/>
    <mergeCell ref="I4:I24"/>
    <mergeCell ref="I2:N2"/>
    <mergeCell ref="A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A52"/>
  <sheetViews>
    <sheetView workbookViewId="0">
      <selection activeCell="S27" sqref="S27"/>
    </sheetView>
  </sheetViews>
  <sheetFormatPr defaultRowHeight="15" x14ac:dyDescent="0.25"/>
  <cols>
    <col min="1" max="1" width="20.7109375" style="507" customWidth="1"/>
    <col min="2" max="4" width="11.28515625" style="145" customWidth="1"/>
    <col min="5" max="5" width="3" style="145" customWidth="1"/>
    <col min="6" max="6" width="20.7109375" style="507" customWidth="1"/>
    <col min="7" max="12" width="8.7109375" style="126" customWidth="1"/>
    <col min="13" max="15" width="14.42578125" style="126" customWidth="1"/>
    <col min="16" max="16" width="8.7109375" style="126" customWidth="1"/>
    <col min="17" max="17" width="14.42578125" style="126" customWidth="1"/>
    <col min="18" max="18" width="3" style="145" customWidth="1"/>
    <col min="19" max="19" width="20.7109375" style="507" customWidth="1"/>
    <col min="20" max="24" width="8.7109375" style="126" customWidth="1"/>
    <col min="25" max="25" width="14.42578125" style="126" customWidth="1"/>
    <col min="26" max="26" width="8.7109375" style="126" customWidth="1"/>
    <col min="27" max="27" width="14.42578125" style="126" customWidth="1"/>
    <col min="28" max="28" width="19" style="145" bestFit="1" customWidth="1"/>
    <col min="29" max="29" width="6.7109375" style="145" bestFit="1" customWidth="1"/>
    <col min="30" max="30" width="9.5703125" style="145" bestFit="1" customWidth="1"/>
    <col min="31" max="31" width="8.28515625" style="145" customWidth="1"/>
    <col min="32" max="32" width="11.28515625" style="145" bestFit="1" customWidth="1"/>
    <col min="33" max="16384" width="9.140625" style="145"/>
  </cols>
  <sheetData>
    <row r="1" spans="1:27" s="144" customFormat="1" ht="16.5" thickBot="1" x14ac:dyDescent="0.3">
      <c r="A1" s="838" t="s">
        <v>464</v>
      </c>
      <c r="B1" s="838"/>
      <c r="C1" s="838"/>
      <c r="D1" s="838"/>
      <c r="E1" s="143"/>
      <c r="F1" s="890" t="s">
        <v>467</v>
      </c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S1" s="888" t="s">
        <v>538</v>
      </c>
      <c r="T1" s="888"/>
      <c r="U1" s="888"/>
      <c r="V1" s="888"/>
      <c r="W1" s="888"/>
      <c r="X1" s="888"/>
      <c r="Y1" s="888"/>
      <c r="Z1" s="888"/>
      <c r="AA1" s="888"/>
    </row>
    <row r="2" spans="1:27" x14ac:dyDescent="0.25">
      <c r="A2" s="549"/>
      <c r="B2" s="531" t="s">
        <v>3</v>
      </c>
      <c r="C2" s="532" t="s">
        <v>10</v>
      </c>
      <c r="D2" s="533" t="s">
        <v>11</v>
      </c>
      <c r="E2" s="376"/>
      <c r="F2" s="511"/>
      <c r="G2" s="391" t="s">
        <v>159</v>
      </c>
      <c r="H2" s="391" t="s">
        <v>160</v>
      </c>
      <c r="I2" s="391" t="s">
        <v>161</v>
      </c>
      <c r="J2" s="391" t="s">
        <v>162</v>
      </c>
      <c r="K2" s="391" t="s">
        <v>163</v>
      </c>
      <c r="L2" s="391" t="s">
        <v>195</v>
      </c>
      <c r="M2" s="391" t="s">
        <v>283</v>
      </c>
      <c r="N2" s="391" t="s">
        <v>284</v>
      </c>
      <c r="O2" s="391" t="s">
        <v>197</v>
      </c>
      <c r="P2" s="391" t="s">
        <v>109</v>
      </c>
      <c r="Q2" s="533" t="s">
        <v>11</v>
      </c>
      <c r="R2" s="502"/>
      <c r="S2" s="511"/>
      <c r="T2" s="391" t="s">
        <v>160</v>
      </c>
      <c r="U2" s="391" t="s">
        <v>161</v>
      </c>
      <c r="V2" s="391" t="s">
        <v>162</v>
      </c>
      <c r="W2" s="391" t="s">
        <v>163</v>
      </c>
      <c r="X2" s="391" t="s">
        <v>195</v>
      </c>
      <c r="Y2" s="391" t="s">
        <v>283</v>
      </c>
      <c r="Z2" s="391" t="s">
        <v>109</v>
      </c>
      <c r="AA2" s="533" t="s">
        <v>11</v>
      </c>
    </row>
    <row r="3" spans="1:27" x14ac:dyDescent="0.25">
      <c r="A3" s="513" t="s">
        <v>159</v>
      </c>
      <c r="B3" s="123">
        <v>5</v>
      </c>
      <c r="C3" s="123">
        <v>0</v>
      </c>
      <c r="D3" s="408">
        <f>SUM(B3+C3)</f>
        <v>5</v>
      </c>
      <c r="E3" s="126"/>
      <c r="F3" s="513" t="s">
        <v>447</v>
      </c>
      <c r="G3" s="123">
        <v>5</v>
      </c>
      <c r="H3" s="123">
        <v>45</v>
      </c>
      <c r="I3" s="123">
        <v>22</v>
      </c>
      <c r="J3" s="123">
        <v>1</v>
      </c>
      <c r="K3" s="123"/>
      <c r="L3" s="123"/>
      <c r="M3" s="123"/>
      <c r="N3" s="123"/>
      <c r="O3" s="123"/>
      <c r="P3" s="123">
        <v>1</v>
      </c>
      <c r="Q3" s="408">
        <v>74</v>
      </c>
      <c r="R3" s="478"/>
      <c r="S3" s="513" t="s">
        <v>447</v>
      </c>
      <c r="T3" s="123">
        <v>173.75510204081633</v>
      </c>
      <c r="U3" s="123">
        <v>82.956521739130437</v>
      </c>
      <c r="V3" s="123">
        <v>36</v>
      </c>
      <c r="W3" s="123"/>
      <c r="X3" s="123"/>
      <c r="Y3" s="123">
        <v>396</v>
      </c>
      <c r="Z3" s="123"/>
      <c r="AA3" s="408">
        <v>146.67567567567568</v>
      </c>
    </row>
    <row r="4" spans="1:27" ht="15" customHeight="1" x14ac:dyDescent="0.25">
      <c r="A4" s="514" t="s">
        <v>160</v>
      </c>
      <c r="B4" s="129">
        <v>78</v>
      </c>
      <c r="C4" s="129">
        <v>12</v>
      </c>
      <c r="D4" s="420">
        <f t="shared" ref="D4:D13" si="0">SUM(B4+C4)</f>
        <v>90</v>
      </c>
      <c r="E4" s="81"/>
      <c r="F4" s="514" t="s">
        <v>132</v>
      </c>
      <c r="G4" s="129"/>
      <c r="H4" s="129"/>
      <c r="I4" s="129">
        <v>12</v>
      </c>
      <c r="J4" s="129">
        <v>18</v>
      </c>
      <c r="K4" s="129">
        <v>6</v>
      </c>
      <c r="L4" s="129"/>
      <c r="M4" s="129"/>
      <c r="N4" s="129"/>
      <c r="O4" s="129"/>
      <c r="P4" s="129"/>
      <c r="Q4" s="420">
        <v>36</v>
      </c>
      <c r="R4" s="478"/>
      <c r="S4" s="514" t="s">
        <v>157</v>
      </c>
      <c r="T4" s="129">
        <v>64</v>
      </c>
      <c r="U4" s="129">
        <v>60</v>
      </c>
      <c r="V4" s="129"/>
      <c r="W4" s="129"/>
      <c r="X4" s="129"/>
      <c r="Y4" s="129">
        <v>60</v>
      </c>
      <c r="Z4" s="129"/>
      <c r="AA4" s="420">
        <v>63.652173913043477</v>
      </c>
    </row>
    <row r="5" spans="1:27" x14ac:dyDescent="0.25">
      <c r="A5" s="513" t="s">
        <v>161</v>
      </c>
      <c r="B5" s="123">
        <v>615</v>
      </c>
      <c r="C5" s="123">
        <v>91</v>
      </c>
      <c r="D5" s="408">
        <f t="shared" si="0"/>
        <v>706</v>
      </c>
      <c r="E5" s="81"/>
      <c r="F5" s="513" t="s">
        <v>135</v>
      </c>
      <c r="G5" s="123"/>
      <c r="H5" s="123">
        <v>6</v>
      </c>
      <c r="I5" s="123">
        <v>10</v>
      </c>
      <c r="J5" s="123">
        <v>23</v>
      </c>
      <c r="K5" s="123">
        <v>6</v>
      </c>
      <c r="L5" s="123">
        <v>1</v>
      </c>
      <c r="M5" s="123"/>
      <c r="N5" s="123">
        <v>2</v>
      </c>
      <c r="O5" s="123"/>
      <c r="P5" s="123"/>
      <c r="Q5" s="408">
        <v>48</v>
      </c>
      <c r="R5" s="478"/>
      <c r="S5" s="513" t="s">
        <v>133</v>
      </c>
      <c r="T5" s="123">
        <v>60</v>
      </c>
      <c r="U5" s="123">
        <v>73.690140845070417</v>
      </c>
      <c r="V5" s="123">
        <v>38.19130434782609</v>
      </c>
      <c r="W5" s="123">
        <v>26.333333333333332</v>
      </c>
      <c r="X5" s="123"/>
      <c r="Y5" s="123">
        <v>185.14285714285714</v>
      </c>
      <c r="Z5" s="123"/>
      <c r="AA5" s="408">
        <v>54.028301886792455</v>
      </c>
    </row>
    <row r="6" spans="1:27" x14ac:dyDescent="0.25">
      <c r="A6" s="514" t="s">
        <v>162</v>
      </c>
      <c r="B6" s="129">
        <v>1298</v>
      </c>
      <c r="C6" s="129">
        <v>250</v>
      </c>
      <c r="D6" s="420">
        <f t="shared" si="0"/>
        <v>1548</v>
      </c>
      <c r="E6" s="81"/>
      <c r="F6" s="514" t="s">
        <v>138</v>
      </c>
      <c r="G6" s="129"/>
      <c r="H6" s="129"/>
      <c r="I6" s="129">
        <v>22</v>
      </c>
      <c r="J6" s="129">
        <v>6</v>
      </c>
      <c r="K6" s="129">
        <v>134</v>
      </c>
      <c r="L6" s="129">
        <v>62</v>
      </c>
      <c r="M6" s="129">
        <v>1</v>
      </c>
      <c r="N6" s="129">
        <v>105</v>
      </c>
      <c r="O6" s="129">
        <v>1</v>
      </c>
      <c r="P6" s="129">
        <v>1</v>
      </c>
      <c r="Q6" s="420">
        <v>332</v>
      </c>
      <c r="R6" s="478"/>
      <c r="S6" s="514" t="s">
        <v>142</v>
      </c>
      <c r="T6" s="129">
        <v>194.4</v>
      </c>
      <c r="U6" s="129">
        <v>74.526315789473685</v>
      </c>
      <c r="V6" s="129">
        <v>40.744186046511629</v>
      </c>
      <c r="W6" s="129">
        <v>24</v>
      </c>
      <c r="X6" s="129">
        <v>16</v>
      </c>
      <c r="Y6" s="129">
        <v>300</v>
      </c>
      <c r="Z6" s="129"/>
      <c r="AA6" s="420">
        <v>53.28</v>
      </c>
    </row>
    <row r="7" spans="1:27" x14ac:dyDescent="0.25">
      <c r="A7" s="513" t="s">
        <v>163</v>
      </c>
      <c r="B7" s="123">
        <v>1109</v>
      </c>
      <c r="C7" s="123">
        <v>155</v>
      </c>
      <c r="D7" s="408">
        <f t="shared" si="0"/>
        <v>1264</v>
      </c>
      <c r="E7" s="81"/>
      <c r="F7" s="513" t="s">
        <v>142</v>
      </c>
      <c r="G7" s="123"/>
      <c r="H7" s="123">
        <v>5</v>
      </c>
      <c r="I7" s="123">
        <v>36</v>
      </c>
      <c r="J7" s="123">
        <v>82</v>
      </c>
      <c r="K7" s="123">
        <v>8</v>
      </c>
      <c r="L7" s="123">
        <v>12</v>
      </c>
      <c r="M7" s="123"/>
      <c r="N7" s="123">
        <v>1</v>
      </c>
      <c r="O7" s="123"/>
      <c r="P7" s="123">
        <v>1</v>
      </c>
      <c r="Q7" s="408">
        <v>145</v>
      </c>
      <c r="R7" s="478"/>
      <c r="S7" s="513" t="s">
        <v>132</v>
      </c>
      <c r="T7" s="123"/>
      <c r="U7" s="123">
        <v>60</v>
      </c>
      <c r="V7" s="123">
        <v>41.714285714285715</v>
      </c>
      <c r="W7" s="123">
        <v>24</v>
      </c>
      <c r="X7" s="123"/>
      <c r="Y7" s="123"/>
      <c r="Z7" s="123"/>
      <c r="AA7" s="408">
        <v>44.615384615384613</v>
      </c>
    </row>
    <row r="8" spans="1:27" x14ac:dyDescent="0.25">
      <c r="A8" s="514" t="s">
        <v>195</v>
      </c>
      <c r="B8" s="129">
        <v>693</v>
      </c>
      <c r="C8" s="129">
        <v>100</v>
      </c>
      <c r="D8" s="420">
        <f t="shared" si="0"/>
        <v>793</v>
      </c>
      <c r="E8" s="81"/>
      <c r="F8" s="514" t="s">
        <v>136</v>
      </c>
      <c r="G8" s="129"/>
      <c r="H8" s="129"/>
      <c r="I8" s="129">
        <v>39</v>
      </c>
      <c r="J8" s="129">
        <v>282</v>
      </c>
      <c r="K8" s="129">
        <v>64</v>
      </c>
      <c r="L8" s="129">
        <v>21</v>
      </c>
      <c r="M8" s="129"/>
      <c r="N8" s="129"/>
      <c r="O8" s="129"/>
      <c r="P8" s="129">
        <v>1</v>
      </c>
      <c r="Q8" s="420">
        <v>407</v>
      </c>
      <c r="R8" s="478"/>
      <c r="S8" s="514" t="s">
        <v>150</v>
      </c>
      <c r="T8" s="129"/>
      <c r="U8" s="129">
        <v>66.762711864406782</v>
      </c>
      <c r="V8" s="129">
        <v>35.943661971830984</v>
      </c>
      <c r="W8" s="129">
        <v>24.226415094339622</v>
      </c>
      <c r="X8" s="129">
        <v>13</v>
      </c>
      <c r="Y8" s="129">
        <v>48</v>
      </c>
      <c r="Z8" s="129"/>
      <c r="AA8" s="420">
        <v>43.346938775510203</v>
      </c>
    </row>
    <row r="9" spans="1:27" x14ac:dyDescent="0.25">
      <c r="A9" s="513" t="s">
        <v>283</v>
      </c>
      <c r="B9" s="123">
        <v>27</v>
      </c>
      <c r="C9" s="123">
        <v>3</v>
      </c>
      <c r="D9" s="408">
        <f t="shared" si="0"/>
        <v>30</v>
      </c>
      <c r="E9" s="81"/>
      <c r="F9" s="513" t="s">
        <v>133</v>
      </c>
      <c r="G9" s="123"/>
      <c r="H9" s="123">
        <v>1</v>
      </c>
      <c r="I9" s="123">
        <v>65</v>
      </c>
      <c r="J9" s="123">
        <v>113</v>
      </c>
      <c r="K9" s="123">
        <v>17</v>
      </c>
      <c r="L9" s="123"/>
      <c r="M9" s="123"/>
      <c r="N9" s="123"/>
      <c r="O9" s="123"/>
      <c r="P9" s="123">
        <v>7</v>
      </c>
      <c r="Q9" s="408">
        <v>203</v>
      </c>
      <c r="R9" s="478"/>
      <c r="S9" s="513" t="s">
        <v>135</v>
      </c>
      <c r="T9" s="123">
        <v>104</v>
      </c>
      <c r="U9" s="123">
        <v>60</v>
      </c>
      <c r="V9" s="123">
        <v>34.956521739130437</v>
      </c>
      <c r="W9" s="123">
        <v>24</v>
      </c>
      <c r="X9" s="123">
        <v>12</v>
      </c>
      <c r="Y9" s="123">
        <v>1152</v>
      </c>
      <c r="Z9" s="123"/>
      <c r="AA9" s="408">
        <v>70.978723404255319</v>
      </c>
    </row>
    <row r="10" spans="1:27" x14ac:dyDescent="0.25">
      <c r="A10" s="514" t="s">
        <v>284</v>
      </c>
      <c r="B10" s="129">
        <v>1</v>
      </c>
      <c r="C10" s="129">
        <v>0</v>
      </c>
      <c r="D10" s="420">
        <f t="shared" si="0"/>
        <v>1</v>
      </c>
      <c r="E10" s="81"/>
      <c r="F10" s="514" t="s">
        <v>378</v>
      </c>
      <c r="G10" s="129"/>
      <c r="H10" s="129"/>
      <c r="I10" s="129"/>
      <c r="J10" s="129">
        <v>3</v>
      </c>
      <c r="K10" s="129">
        <v>20</v>
      </c>
      <c r="L10" s="129">
        <v>54</v>
      </c>
      <c r="M10" s="129"/>
      <c r="N10" s="129"/>
      <c r="O10" s="129"/>
      <c r="P10" s="129">
        <v>1</v>
      </c>
      <c r="Q10" s="420">
        <v>78</v>
      </c>
      <c r="R10" s="478"/>
      <c r="S10" s="514" t="s">
        <v>146</v>
      </c>
      <c r="T10" s="129"/>
      <c r="U10" s="129">
        <v>70.695652173913047</v>
      </c>
      <c r="V10" s="129">
        <v>36.306122448979593</v>
      </c>
      <c r="W10" s="129">
        <v>23.923076923076923</v>
      </c>
      <c r="X10" s="129"/>
      <c r="Y10" s="129">
        <v>60</v>
      </c>
      <c r="Z10" s="129"/>
      <c r="AA10" s="420">
        <v>40.097142857142856</v>
      </c>
    </row>
    <row r="11" spans="1:27" x14ac:dyDescent="0.25">
      <c r="A11" s="513" t="s">
        <v>197</v>
      </c>
      <c r="B11" s="123">
        <v>107</v>
      </c>
      <c r="C11" s="123">
        <v>1</v>
      </c>
      <c r="D11" s="408">
        <f t="shared" si="0"/>
        <v>108</v>
      </c>
      <c r="E11" s="81"/>
      <c r="F11" s="513" t="s">
        <v>146</v>
      </c>
      <c r="G11" s="123"/>
      <c r="H11" s="123"/>
      <c r="I11" s="123">
        <v>46</v>
      </c>
      <c r="J11" s="123">
        <v>49</v>
      </c>
      <c r="K11" s="123">
        <v>78</v>
      </c>
      <c r="L11" s="123"/>
      <c r="M11" s="123"/>
      <c r="N11" s="123"/>
      <c r="O11" s="123"/>
      <c r="P11" s="123">
        <v>2</v>
      </c>
      <c r="Q11" s="408">
        <v>175</v>
      </c>
      <c r="R11" s="478"/>
      <c r="S11" s="513" t="s">
        <v>379</v>
      </c>
      <c r="T11" s="123">
        <v>60</v>
      </c>
      <c r="U11" s="123">
        <v>61.854545454545452</v>
      </c>
      <c r="V11" s="123">
        <v>35.345070422535208</v>
      </c>
      <c r="W11" s="123">
        <v>24</v>
      </c>
      <c r="X11" s="123">
        <v>13.08433734939759</v>
      </c>
      <c r="Y11" s="123">
        <v>30</v>
      </c>
      <c r="Z11" s="123"/>
      <c r="AA11" s="408">
        <v>39.193069306930695</v>
      </c>
    </row>
    <row r="12" spans="1:27" ht="15.75" thickBot="1" x14ac:dyDescent="0.3">
      <c r="A12" s="514" t="s">
        <v>109</v>
      </c>
      <c r="B12" s="129">
        <v>5</v>
      </c>
      <c r="C12" s="129">
        <v>0</v>
      </c>
      <c r="D12" s="420">
        <f t="shared" si="0"/>
        <v>5</v>
      </c>
      <c r="E12" s="81"/>
      <c r="F12" s="514" t="s">
        <v>150</v>
      </c>
      <c r="G12" s="129"/>
      <c r="H12" s="129"/>
      <c r="I12" s="129">
        <v>110</v>
      </c>
      <c r="J12" s="129">
        <v>209</v>
      </c>
      <c r="K12" s="129">
        <v>52</v>
      </c>
      <c r="L12" s="129">
        <v>6</v>
      </c>
      <c r="M12" s="129"/>
      <c r="N12" s="129"/>
      <c r="O12" s="129"/>
      <c r="P12" s="129">
        <v>2</v>
      </c>
      <c r="Q12" s="420">
        <v>379</v>
      </c>
      <c r="R12" s="478"/>
      <c r="S12" s="514" t="s">
        <v>136</v>
      </c>
      <c r="T12" s="129"/>
      <c r="U12" s="129">
        <v>90.439024390243901</v>
      </c>
      <c r="V12" s="129">
        <v>39.354515050167223</v>
      </c>
      <c r="W12" s="129">
        <v>24</v>
      </c>
      <c r="X12" s="129">
        <v>12</v>
      </c>
      <c r="Y12" s="129">
        <v>36</v>
      </c>
      <c r="Z12" s="129"/>
      <c r="AA12" s="420">
        <v>40.60798122065728</v>
      </c>
    </row>
    <row r="13" spans="1:27" ht="16.5" thickTop="1" thickBot="1" x14ac:dyDescent="0.3">
      <c r="A13" s="515" t="s">
        <v>11</v>
      </c>
      <c r="B13" s="330">
        <f>SUM(B3:B12)</f>
        <v>3938</v>
      </c>
      <c r="C13" s="330">
        <f>SUM(C4:C12)</f>
        <v>612</v>
      </c>
      <c r="D13" s="463">
        <f t="shared" si="0"/>
        <v>4550</v>
      </c>
      <c r="E13" s="81"/>
      <c r="F13" s="513" t="s">
        <v>448</v>
      </c>
      <c r="G13" s="123"/>
      <c r="H13" s="123"/>
      <c r="I13" s="123">
        <v>54</v>
      </c>
      <c r="J13" s="123">
        <v>264</v>
      </c>
      <c r="K13" s="123">
        <v>120</v>
      </c>
      <c r="L13" s="123">
        <v>88</v>
      </c>
      <c r="M13" s="123"/>
      <c r="N13" s="123"/>
      <c r="O13" s="123"/>
      <c r="P13" s="123">
        <v>2</v>
      </c>
      <c r="Q13" s="408">
        <v>528</v>
      </c>
      <c r="R13" s="478"/>
      <c r="S13" s="513" t="s">
        <v>448</v>
      </c>
      <c r="T13" s="123"/>
      <c r="U13" s="123">
        <v>62.142857142857146</v>
      </c>
      <c r="V13" s="123">
        <v>36.025497512437809</v>
      </c>
      <c r="W13" s="123">
        <v>24.7</v>
      </c>
      <c r="X13" s="123">
        <v>13.670454545454545</v>
      </c>
      <c r="Y13" s="123">
        <v>120</v>
      </c>
      <c r="Z13" s="123"/>
      <c r="AA13" s="408">
        <v>32.849875156054928</v>
      </c>
    </row>
    <row r="14" spans="1:27" x14ac:dyDescent="0.25">
      <c r="A14" s="508"/>
      <c r="B14" s="81"/>
      <c r="C14" s="81"/>
      <c r="D14" s="81"/>
      <c r="E14" s="81"/>
      <c r="F14" s="514" t="s">
        <v>151</v>
      </c>
      <c r="G14" s="129"/>
      <c r="H14" s="129"/>
      <c r="I14" s="129">
        <v>1</v>
      </c>
      <c r="J14" s="129">
        <v>31</v>
      </c>
      <c r="K14" s="129">
        <v>197</v>
      </c>
      <c r="L14" s="129">
        <v>39</v>
      </c>
      <c r="M14" s="129"/>
      <c r="N14" s="129"/>
      <c r="O14" s="129"/>
      <c r="P14" s="129"/>
      <c r="Q14" s="420">
        <v>268</v>
      </c>
      <c r="R14" s="478"/>
      <c r="S14" s="514" t="s">
        <v>138</v>
      </c>
      <c r="T14" s="129">
        <v>360</v>
      </c>
      <c r="U14" s="129">
        <v>214.43478260869566</v>
      </c>
      <c r="V14" s="129">
        <v>118</v>
      </c>
      <c r="W14" s="129">
        <v>24</v>
      </c>
      <c r="X14" s="129">
        <v>12.435483870967742</v>
      </c>
      <c r="Y14" s="129">
        <v>24</v>
      </c>
      <c r="Z14" s="129"/>
      <c r="AA14" s="420">
        <v>44.013157894736842</v>
      </c>
    </row>
    <row r="15" spans="1:27" ht="16.5" thickBot="1" x14ac:dyDescent="0.3">
      <c r="A15" s="856" t="s">
        <v>445</v>
      </c>
      <c r="B15" s="856"/>
      <c r="C15" s="856"/>
      <c r="D15" s="856"/>
      <c r="E15" s="81"/>
      <c r="F15" s="513" t="s">
        <v>152</v>
      </c>
      <c r="G15" s="123"/>
      <c r="H15" s="123"/>
      <c r="I15" s="123"/>
      <c r="J15" s="123"/>
      <c r="K15" s="123">
        <v>59</v>
      </c>
      <c r="L15" s="123">
        <v>84</v>
      </c>
      <c r="M15" s="123"/>
      <c r="N15" s="123"/>
      <c r="O15" s="123"/>
      <c r="P15" s="123"/>
      <c r="Q15" s="408">
        <v>143</v>
      </c>
      <c r="R15" s="478"/>
      <c r="S15" s="513" t="s">
        <v>109</v>
      </c>
      <c r="T15" s="123">
        <v>60</v>
      </c>
      <c r="U15" s="123">
        <v>64.5</v>
      </c>
      <c r="V15" s="123">
        <v>35.61904761904762</v>
      </c>
      <c r="W15" s="123">
        <v>24.535947712418302</v>
      </c>
      <c r="X15" s="123">
        <v>13.148936170212766</v>
      </c>
      <c r="Y15" s="123">
        <v>72</v>
      </c>
      <c r="Z15" s="123">
        <v>29.425000000000001</v>
      </c>
      <c r="AA15" s="408">
        <v>28.676138828633409</v>
      </c>
    </row>
    <row r="16" spans="1:27" x14ac:dyDescent="0.25">
      <c r="A16" s="549"/>
      <c r="B16" s="531" t="s">
        <v>3</v>
      </c>
      <c r="C16" s="532" t="s">
        <v>10</v>
      </c>
      <c r="D16" s="533" t="s">
        <v>11</v>
      </c>
      <c r="E16" s="129"/>
      <c r="F16" s="514" t="s">
        <v>379</v>
      </c>
      <c r="G16" s="129"/>
      <c r="H16" s="129">
        <v>12</v>
      </c>
      <c r="I16" s="129">
        <v>272</v>
      </c>
      <c r="J16" s="129">
        <v>280</v>
      </c>
      <c r="K16" s="129">
        <v>67</v>
      </c>
      <c r="L16" s="129">
        <v>165</v>
      </c>
      <c r="M16" s="129"/>
      <c r="N16" s="129"/>
      <c r="O16" s="129"/>
      <c r="P16" s="129">
        <v>4</v>
      </c>
      <c r="Q16" s="420">
        <v>800</v>
      </c>
      <c r="R16" s="478"/>
      <c r="S16" s="514" t="s">
        <v>137</v>
      </c>
      <c r="T16" s="129"/>
      <c r="U16" s="129"/>
      <c r="V16" s="129"/>
      <c r="W16" s="129">
        <v>24.513986013986013</v>
      </c>
      <c r="X16" s="129">
        <v>21.09375</v>
      </c>
      <c r="Y16" s="129">
        <v>24</v>
      </c>
      <c r="Z16" s="129"/>
      <c r="AA16" s="420">
        <v>24.168224299065422</v>
      </c>
    </row>
    <row r="17" spans="1:27" x14ac:dyDescent="0.25">
      <c r="A17" s="513" t="s">
        <v>160</v>
      </c>
      <c r="B17" s="123">
        <v>126</v>
      </c>
      <c r="C17" s="123">
        <v>57</v>
      </c>
      <c r="D17" s="408">
        <v>117</v>
      </c>
      <c r="E17" s="376"/>
      <c r="F17" s="513" t="s">
        <v>154</v>
      </c>
      <c r="G17" s="123"/>
      <c r="H17" s="123"/>
      <c r="I17" s="123">
        <v>1</v>
      </c>
      <c r="J17" s="123"/>
      <c r="K17" s="123">
        <v>5</v>
      </c>
      <c r="L17" s="123">
        <v>136</v>
      </c>
      <c r="M17" s="123"/>
      <c r="N17" s="123"/>
      <c r="O17" s="123">
        <v>1</v>
      </c>
      <c r="P17" s="123"/>
      <c r="Q17" s="408">
        <v>143</v>
      </c>
      <c r="R17" s="503"/>
      <c r="S17" s="513" t="s">
        <v>151</v>
      </c>
      <c r="T17" s="123"/>
      <c r="U17" s="123">
        <v>60</v>
      </c>
      <c r="V17" s="123">
        <v>35.625</v>
      </c>
      <c r="W17" s="123">
        <v>24.254999999999999</v>
      </c>
      <c r="X17" s="123">
        <v>12.538461538461538</v>
      </c>
      <c r="Y17" s="123"/>
      <c r="Z17" s="123"/>
      <c r="AA17" s="408">
        <v>24.044117647058822</v>
      </c>
    </row>
    <row r="18" spans="1:27" x14ac:dyDescent="0.25">
      <c r="A18" s="514" t="s">
        <v>161</v>
      </c>
      <c r="B18" s="129">
        <v>68</v>
      </c>
      <c r="C18" s="129">
        <v>69</v>
      </c>
      <c r="D18" s="420">
        <v>68</v>
      </c>
      <c r="E18" s="81"/>
      <c r="F18" s="514" t="s">
        <v>157</v>
      </c>
      <c r="G18" s="129"/>
      <c r="H18" s="129">
        <v>20</v>
      </c>
      <c r="I18" s="129">
        <v>1</v>
      </c>
      <c r="J18" s="129"/>
      <c r="K18" s="129"/>
      <c r="L18" s="129"/>
      <c r="M18" s="129"/>
      <c r="N18" s="129"/>
      <c r="O18" s="129"/>
      <c r="P18" s="129">
        <v>1</v>
      </c>
      <c r="Q18" s="420">
        <v>22</v>
      </c>
      <c r="R18" s="478"/>
      <c r="S18" s="514" t="s">
        <v>152</v>
      </c>
      <c r="T18" s="129"/>
      <c r="U18" s="129"/>
      <c r="V18" s="129"/>
      <c r="W18" s="129">
        <v>24.203389830508474</v>
      </c>
      <c r="X18" s="129">
        <v>13.321428571428571</v>
      </c>
      <c r="Y18" s="129"/>
      <c r="Z18" s="129"/>
      <c r="AA18" s="420">
        <v>17.81118881118881</v>
      </c>
    </row>
    <row r="19" spans="1:27" x14ac:dyDescent="0.25">
      <c r="A19" s="513" t="s">
        <v>162</v>
      </c>
      <c r="B19" s="123">
        <v>36</v>
      </c>
      <c r="C19" s="123">
        <v>35</v>
      </c>
      <c r="D19" s="408">
        <v>36</v>
      </c>
      <c r="E19" s="81"/>
      <c r="F19" s="513" t="s">
        <v>137</v>
      </c>
      <c r="G19" s="123"/>
      <c r="H19" s="123"/>
      <c r="I19" s="123"/>
      <c r="J19" s="123"/>
      <c r="K19" s="123">
        <v>281</v>
      </c>
      <c r="L19" s="123">
        <v>32</v>
      </c>
      <c r="M19" s="123"/>
      <c r="N19" s="123"/>
      <c r="O19" s="123"/>
      <c r="P19" s="123">
        <v>3</v>
      </c>
      <c r="Q19" s="408">
        <v>316</v>
      </c>
      <c r="R19" s="478"/>
      <c r="S19" s="513" t="s">
        <v>378</v>
      </c>
      <c r="T19" s="123"/>
      <c r="U19" s="123"/>
      <c r="V19" s="123">
        <v>36</v>
      </c>
      <c r="W19" s="123">
        <v>24.6</v>
      </c>
      <c r="X19" s="123">
        <v>12.872727272727273</v>
      </c>
      <c r="Y19" s="123">
        <v>24</v>
      </c>
      <c r="Z19" s="123"/>
      <c r="AA19" s="408">
        <v>16.860759493670887</v>
      </c>
    </row>
    <row r="20" spans="1:27" ht="15.75" thickBot="1" x14ac:dyDescent="0.3">
      <c r="A20" s="514" t="s">
        <v>163</v>
      </c>
      <c r="B20" s="129">
        <v>24</v>
      </c>
      <c r="C20" s="129">
        <v>24</v>
      </c>
      <c r="D20" s="420">
        <v>24</v>
      </c>
      <c r="E20" s="81"/>
      <c r="F20" s="514" t="s">
        <v>109</v>
      </c>
      <c r="G20" s="129"/>
      <c r="H20" s="129">
        <v>1</v>
      </c>
      <c r="I20" s="129">
        <v>15</v>
      </c>
      <c r="J20" s="129">
        <v>187</v>
      </c>
      <c r="K20" s="129">
        <v>150</v>
      </c>
      <c r="L20" s="129">
        <v>93</v>
      </c>
      <c r="M20" s="129"/>
      <c r="N20" s="129"/>
      <c r="O20" s="129">
        <v>3</v>
      </c>
      <c r="P20" s="129">
        <v>4</v>
      </c>
      <c r="Q20" s="420">
        <v>453</v>
      </c>
      <c r="R20" s="503"/>
      <c r="S20" s="514" t="s">
        <v>154</v>
      </c>
      <c r="T20" s="129"/>
      <c r="U20" s="129">
        <v>78</v>
      </c>
      <c r="V20" s="129"/>
      <c r="W20" s="129">
        <v>24</v>
      </c>
      <c r="X20" s="129">
        <v>12.204901960784312</v>
      </c>
      <c r="Y20" s="129"/>
      <c r="Z20" s="129">
        <v>24</v>
      </c>
      <c r="AA20" s="420">
        <v>13.610185185185184</v>
      </c>
    </row>
    <row r="21" spans="1:27" ht="16.5" thickTop="1" thickBot="1" x14ac:dyDescent="0.3">
      <c r="A21" s="513" t="s">
        <v>195</v>
      </c>
      <c r="B21" s="123">
        <v>13</v>
      </c>
      <c r="C21" s="123">
        <v>13</v>
      </c>
      <c r="D21" s="408">
        <v>13</v>
      </c>
      <c r="E21" s="81"/>
      <c r="F21" s="515" t="s">
        <v>11</v>
      </c>
      <c r="G21" s="330">
        <v>5</v>
      </c>
      <c r="H21" s="330">
        <v>90</v>
      </c>
      <c r="I21" s="330">
        <v>706</v>
      </c>
      <c r="J21" s="330">
        <v>1548</v>
      </c>
      <c r="K21" s="330">
        <v>1264</v>
      </c>
      <c r="L21" s="330">
        <v>793</v>
      </c>
      <c r="M21" s="330">
        <v>1</v>
      </c>
      <c r="N21" s="330">
        <v>108</v>
      </c>
      <c r="O21" s="330">
        <v>5</v>
      </c>
      <c r="P21" s="330">
        <v>30</v>
      </c>
      <c r="Q21" s="463">
        <v>4550</v>
      </c>
      <c r="R21" s="503"/>
      <c r="S21" s="515" t="s">
        <v>11</v>
      </c>
      <c r="T21" s="330">
        <v>131.8125</v>
      </c>
      <c r="U21" s="330">
        <v>72.114597544338338</v>
      </c>
      <c r="V21" s="330">
        <v>37.252884413677364</v>
      </c>
      <c r="W21" s="330">
        <v>24.341158059467919</v>
      </c>
      <c r="X21" s="330">
        <v>13.274958123953098</v>
      </c>
      <c r="Y21" s="330">
        <v>136.25806451612902</v>
      </c>
      <c r="Z21" s="330">
        <v>28.339999999999996</v>
      </c>
      <c r="AA21" s="463">
        <v>37.709673144876334</v>
      </c>
    </row>
    <row r="22" spans="1:27" x14ac:dyDescent="0.25">
      <c r="A22" s="514" t="s">
        <v>283</v>
      </c>
      <c r="B22" s="129">
        <v>100</v>
      </c>
      <c r="C22" s="129">
        <v>128</v>
      </c>
      <c r="D22" s="420">
        <v>102</v>
      </c>
      <c r="E22" s="81"/>
      <c r="R22" s="126"/>
      <c r="S22" s="509"/>
      <c r="T22" s="128"/>
      <c r="U22" s="128"/>
      <c r="V22" s="128"/>
      <c r="W22" s="128"/>
      <c r="X22" s="128"/>
      <c r="Y22" s="128"/>
    </row>
    <row r="23" spans="1:27" ht="15.75" thickBot="1" x14ac:dyDescent="0.3">
      <c r="A23" s="513" t="s">
        <v>109</v>
      </c>
      <c r="B23" s="123">
        <v>26</v>
      </c>
      <c r="C23" s="123">
        <v>0</v>
      </c>
      <c r="D23" s="408">
        <v>26</v>
      </c>
      <c r="E23" s="81"/>
      <c r="R23" s="126"/>
    </row>
    <row r="24" spans="1:27" ht="17.25" thickTop="1" thickBot="1" x14ac:dyDescent="0.3">
      <c r="A24" s="515" t="s">
        <v>11</v>
      </c>
      <c r="B24" s="330">
        <v>36</v>
      </c>
      <c r="C24" s="330">
        <v>35</v>
      </c>
      <c r="D24" s="463">
        <v>36</v>
      </c>
      <c r="E24" s="81"/>
      <c r="F24" s="878" t="s">
        <v>465</v>
      </c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126"/>
      <c r="X24" s="500"/>
    </row>
    <row r="25" spans="1:27" x14ac:dyDescent="0.25">
      <c r="A25" s="508"/>
      <c r="B25" s="81"/>
      <c r="C25" s="81"/>
      <c r="D25" s="81"/>
      <c r="E25" s="81"/>
      <c r="F25" s="511"/>
      <c r="G25" s="391" t="s">
        <v>159</v>
      </c>
      <c r="H25" s="391" t="s">
        <v>160</v>
      </c>
      <c r="I25" s="391" t="s">
        <v>161</v>
      </c>
      <c r="J25" s="391" t="s">
        <v>162</v>
      </c>
      <c r="K25" s="391" t="s">
        <v>163</v>
      </c>
      <c r="L25" s="391" t="s">
        <v>195</v>
      </c>
      <c r="M25" s="391" t="s">
        <v>283</v>
      </c>
      <c r="N25" s="391" t="s">
        <v>284</v>
      </c>
      <c r="O25" s="547" t="s">
        <v>197</v>
      </c>
      <c r="P25" s="547" t="s">
        <v>109</v>
      </c>
      <c r="Q25" s="548" t="s">
        <v>11</v>
      </c>
      <c r="R25" s="126"/>
      <c r="S25" s="126"/>
      <c r="X25" s="145"/>
      <c r="Y25" s="145"/>
      <c r="Z25" s="145"/>
      <c r="AA25" s="145"/>
    </row>
    <row r="26" spans="1:27" ht="16.5" thickBot="1" x14ac:dyDescent="0.3">
      <c r="A26" s="856" t="s">
        <v>446</v>
      </c>
      <c r="B26" s="856"/>
      <c r="C26" s="856"/>
      <c r="D26" s="856"/>
      <c r="E26" s="81"/>
      <c r="F26" s="513" t="s">
        <v>447</v>
      </c>
      <c r="G26" s="123">
        <v>300.54545454545456</v>
      </c>
      <c r="H26" s="123">
        <v>190.61224489795919</v>
      </c>
      <c r="I26" s="123">
        <v>136.52173913043478</v>
      </c>
      <c r="J26" s="123">
        <v>88</v>
      </c>
      <c r="K26" s="123"/>
      <c r="L26" s="123"/>
      <c r="M26" s="123">
        <v>365</v>
      </c>
      <c r="N26" s="123"/>
      <c r="O26" s="123"/>
      <c r="P26" s="123"/>
      <c r="Q26" s="522">
        <v>191.04705882352943</v>
      </c>
      <c r="R26" s="126"/>
      <c r="S26" s="126"/>
      <c r="X26" s="145"/>
      <c r="Y26" s="145"/>
      <c r="Z26" s="145"/>
      <c r="AA26" s="145"/>
    </row>
    <row r="27" spans="1:27" x14ac:dyDescent="0.25">
      <c r="A27" s="549"/>
      <c r="B27" s="531" t="s">
        <v>3</v>
      </c>
      <c r="C27" s="532" t="s">
        <v>10</v>
      </c>
      <c r="D27" s="533" t="s">
        <v>11</v>
      </c>
      <c r="E27" s="129"/>
      <c r="F27" s="514" t="s">
        <v>132</v>
      </c>
      <c r="G27" s="129"/>
      <c r="H27" s="129"/>
      <c r="I27" s="129">
        <v>84.333333333333329</v>
      </c>
      <c r="J27" s="129">
        <v>61.761904761904759</v>
      </c>
      <c r="K27" s="129">
        <v>18</v>
      </c>
      <c r="L27" s="129"/>
      <c r="M27" s="129"/>
      <c r="N27" s="129"/>
      <c r="O27" s="129"/>
      <c r="P27" s="129"/>
      <c r="Q27" s="523">
        <v>61.974358974358971</v>
      </c>
      <c r="R27" s="126"/>
      <c r="S27" s="126"/>
      <c r="X27" s="145"/>
      <c r="Y27" s="145"/>
      <c r="Z27" s="145"/>
      <c r="AA27" s="145"/>
    </row>
    <row r="28" spans="1:27" x14ac:dyDescent="0.25">
      <c r="A28" s="513" t="s">
        <v>159</v>
      </c>
      <c r="B28" s="123">
        <v>402</v>
      </c>
      <c r="C28" s="123">
        <v>0</v>
      </c>
      <c r="D28" s="408">
        <v>402</v>
      </c>
      <c r="E28" s="128"/>
      <c r="F28" s="513" t="s">
        <v>135</v>
      </c>
      <c r="G28" s="123"/>
      <c r="H28" s="123">
        <v>201.66666666666666</v>
      </c>
      <c r="I28" s="123">
        <v>86.1</v>
      </c>
      <c r="J28" s="123">
        <v>42.521739130434781</v>
      </c>
      <c r="K28" s="123">
        <v>27.5</v>
      </c>
      <c r="L28" s="123">
        <v>8</v>
      </c>
      <c r="M28" s="123">
        <v>61</v>
      </c>
      <c r="N28" s="123"/>
      <c r="O28" s="123">
        <v>101.66666666666667</v>
      </c>
      <c r="P28" s="123"/>
      <c r="Q28" s="522">
        <v>71.760000000000005</v>
      </c>
      <c r="R28" s="126"/>
      <c r="S28" s="126"/>
      <c r="X28" s="145"/>
      <c r="Y28" s="145"/>
      <c r="Z28" s="145"/>
      <c r="AA28" s="145"/>
    </row>
    <row r="29" spans="1:27" x14ac:dyDescent="0.25">
      <c r="A29" s="514" t="s">
        <v>160</v>
      </c>
      <c r="B29" s="129">
        <v>155</v>
      </c>
      <c r="C29" s="129">
        <v>83</v>
      </c>
      <c r="D29" s="420">
        <v>145</v>
      </c>
      <c r="E29" s="126"/>
      <c r="F29" s="514" t="s">
        <v>138</v>
      </c>
      <c r="G29" s="129"/>
      <c r="H29" s="129">
        <v>246</v>
      </c>
      <c r="I29" s="129">
        <v>168.21739130434781</v>
      </c>
      <c r="J29" s="129">
        <v>105.33333333333333</v>
      </c>
      <c r="K29" s="129">
        <v>20.251851851851853</v>
      </c>
      <c r="L29" s="129">
        <v>8.1451612903225801</v>
      </c>
      <c r="M29" s="129">
        <v>55</v>
      </c>
      <c r="N29" s="129">
        <v>313.5</v>
      </c>
      <c r="O29" s="129">
        <v>96.204918032786878</v>
      </c>
      <c r="P29" s="129">
        <v>155</v>
      </c>
      <c r="Q29" s="523">
        <v>58.243626062322946</v>
      </c>
      <c r="R29" s="126"/>
      <c r="S29" s="126"/>
      <c r="X29" s="145"/>
      <c r="Y29" s="145"/>
      <c r="Z29" s="145"/>
      <c r="AA29" s="145"/>
    </row>
    <row r="30" spans="1:27" x14ac:dyDescent="0.25">
      <c r="A30" s="513" t="s">
        <v>161</v>
      </c>
      <c r="B30" s="123">
        <v>72</v>
      </c>
      <c r="C30" s="123">
        <v>47</v>
      </c>
      <c r="D30" s="408">
        <v>68</v>
      </c>
      <c r="E30" s="504"/>
      <c r="F30" s="513" t="s">
        <v>142</v>
      </c>
      <c r="G30" s="123"/>
      <c r="H30" s="123">
        <v>189.4</v>
      </c>
      <c r="I30" s="123">
        <v>72.815789473684205</v>
      </c>
      <c r="J30" s="123">
        <v>36.162790697674417</v>
      </c>
      <c r="K30" s="123">
        <v>10.5</v>
      </c>
      <c r="L30" s="123">
        <v>9.8333333333333339</v>
      </c>
      <c r="M30" s="123">
        <v>240</v>
      </c>
      <c r="N30" s="123"/>
      <c r="O30" s="123">
        <v>84</v>
      </c>
      <c r="P30" s="123"/>
      <c r="Q30" s="522">
        <v>48.675496688741724</v>
      </c>
      <c r="R30" s="126"/>
      <c r="S30" s="126"/>
      <c r="X30" s="145"/>
      <c r="Y30" s="145"/>
      <c r="Z30" s="145"/>
      <c r="AA30" s="145"/>
    </row>
    <row r="31" spans="1:27" x14ac:dyDescent="0.25">
      <c r="A31" s="514" t="s">
        <v>162</v>
      </c>
      <c r="B31" s="129">
        <v>33</v>
      </c>
      <c r="C31" s="129">
        <v>24</v>
      </c>
      <c r="D31" s="420">
        <v>32</v>
      </c>
      <c r="E31" s="505"/>
      <c r="F31" s="514" t="s">
        <v>136</v>
      </c>
      <c r="G31" s="129"/>
      <c r="H31" s="129"/>
      <c r="I31" s="129">
        <v>133.39024390243901</v>
      </c>
      <c r="J31" s="129">
        <v>44.454849498327761</v>
      </c>
      <c r="K31" s="129">
        <v>25.953125</v>
      </c>
      <c r="L31" s="129">
        <v>10.857142857142858</v>
      </c>
      <c r="M31" s="129">
        <v>96</v>
      </c>
      <c r="N31" s="129"/>
      <c r="O31" s="129"/>
      <c r="P31" s="129"/>
      <c r="Q31" s="523">
        <v>48.699530516431928</v>
      </c>
      <c r="R31" s="126"/>
      <c r="S31" s="126"/>
      <c r="X31" s="145"/>
      <c r="Y31" s="145"/>
      <c r="Z31" s="145"/>
      <c r="AA31" s="145"/>
    </row>
    <row r="32" spans="1:27" x14ac:dyDescent="0.25">
      <c r="A32" s="513" t="s">
        <v>163</v>
      </c>
      <c r="B32" s="123">
        <v>17</v>
      </c>
      <c r="C32" s="123">
        <v>12</v>
      </c>
      <c r="D32" s="408">
        <v>16</v>
      </c>
      <c r="E32" s="505"/>
      <c r="F32" s="513" t="s">
        <v>133</v>
      </c>
      <c r="G32" s="123"/>
      <c r="H32" s="123">
        <v>57</v>
      </c>
      <c r="I32" s="123">
        <v>91.661971830985919</v>
      </c>
      <c r="J32" s="123">
        <v>38.827586206896555</v>
      </c>
      <c r="K32" s="123">
        <v>20.611111111111111</v>
      </c>
      <c r="L32" s="123"/>
      <c r="M32" s="123">
        <v>247.85714285714286</v>
      </c>
      <c r="N32" s="123">
        <v>265</v>
      </c>
      <c r="O32" s="123"/>
      <c r="P32" s="123"/>
      <c r="Q32" s="522">
        <v>62.803738317757009</v>
      </c>
      <c r="R32" s="126"/>
      <c r="S32" s="126"/>
      <c r="X32" s="145"/>
      <c r="Y32" s="145"/>
      <c r="Z32" s="145"/>
      <c r="AA32" s="145"/>
    </row>
    <row r="33" spans="1:27" x14ac:dyDescent="0.25">
      <c r="A33" s="514" t="s">
        <v>195</v>
      </c>
      <c r="B33" s="129">
        <v>9</v>
      </c>
      <c r="C33" s="129">
        <v>7</v>
      </c>
      <c r="D33" s="420">
        <v>8</v>
      </c>
      <c r="E33" s="505"/>
      <c r="F33" s="514" t="s">
        <v>378</v>
      </c>
      <c r="G33" s="129"/>
      <c r="H33" s="129"/>
      <c r="I33" s="129"/>
      <c r="J33" s="129">
        <v>28</v>
      </c>
      <c r="K33" s="129">
        <v>14.6</v>
      </c>
      <c r="L33" s="129">
        <v>8.9818181818181824</v>
      </c>
      <c r="M33" s="129">
        <v>52</v>
      </c>
      <c r="N33" s="129"/>
      <c r="O33" s="129"/>
      <c r="P33" s="129"/>
      <c r="Q33" s="523">
        <v>11.670886075949367</v>
      </c>
      <c r="R33" s="126"/>
      <c r="S33" s="126"/>
      <c r="X33" s="145"/>
      <c r="Y33" s="145"/>
      <c r="Z33" s="145"/>
      <c r="AA33" s="145"/>
    </row>
    <row r="34" spans="1:27" x14ac:dyDescent="0.25">
      <c r="A34" s="513" t="s">
        <v>283</v>
      </c>
      <c r="B34" s="123">
        <v>156</v>
      </c>
      <c r="C34" s="123">
        <v>126</v>
      </c>
      <c r="D34" s="408">
        <v>153</v>
      </c>
      <c r="E34" s="505"/>
      <c r="F34" s="513" t="s">
        <v>146</v>
      </c>
      <c r="G34" s="123"/>
      <c r="H34" s="123"/>
      <c r="I34" s="123">
        <v>63.782608695652172</v>
      </c>
      <c r="J34" s="123">
        <v>28.877551020408163</v>
      </c>
      <c r="K34" s="123">
        <v>14.448717948717949</v>
      </c>
      <c r="L34" s="123"/>
      <c r="M34" s="123">
        <v>85</v>
      </c>
      <c r="N34" s="123"/>
      <c r="O34" s="123"/>
      <c r="P34" s="123"/>
      <c r="Q34" s="522">
        <v>32.262857142857143</v>
      </c>
      <c r="R34" s="126"/>
      <c r="S34" s="126"/>
      <c r="X34" s="145"/>
      <c r="Y34" s="145"/>
      <c r="Z34" s="145"/>
      <c r="AA34" s="145"/>
    </row>
    <row r="35" spans="1:27" x14ac:dyDescent="0.25">
      <c r="A35" s="514" t="s">
        <v>284</v>
      </c>
      <c r="B35" s="129">
        <v>363</v>
      </c>
      <c r="C35" s="129">
        <v>0</v>
      </c>
      <c r="D35" s="420">
        <v>363</v>
      </c>
      <c r="E35" s="505"/>
      <c r="F35" s="514" t="s">
        <v>150</v>
      </c>
      <c r="G35" s="129"/>
      <c r="H35" s="129"/>
      <c r="I35" s="129">
        <v>60.711864406779661</v>
      </c>
      <c r="J35" s="129">
        <v>27.44600938967136</v>
      </c>
      <c r="K35" s="129">
        <v>13.490566037735849</v>
      </c>
      <c r="L35" s="129">
        <v>6.833333333333333</v>
      </c>
      <c r="M35" s="129">
        <v>217</v>
      </c>
      <c r="N35" s="129"/>
      <c r="O35" s="129"/>
      <c r="P35" s="129"/>
      <c r="Q35" s="523">
        <v>36.224489795918366</v>
      </c>
      <c r="R35" s="126"/>
      <c r="S35" s="126"/>
      <c r="X35" s="145"/>
      <c r="Y35" s="145"/>
      <c r="Z35" s="145"/>
      <c r="AA35" s="145"/>
    </row>
    <row r="36" spans="1:27" x14ac:dyDescent="0.25">
      <c r="A36" s="513" t="s">
        <v>197</v>
      </c>
      <c r="B36" s="123">
        <v>101</v>
      </c>
      <c r="C36" s="123">
        <v>137</v>
      </c>
      <c r="D36" s="408">
        <v>102</v>
      </c>
      <c r="E36" s="505"/>
      <c r="F36" s="513" t="s">
        <v>448</v>
      </c>
      <c r="G36" s="123"/>
      <c r="H36" s="123"/>
      <c r="I36" s="123">
        <v>53.785714285714285</v>
      </c>
      <c r="J36" s="123">
        <v>26.324626865671643</v>
      </c>
      <c r="K36" s="123">
        <v>13.216666666666667</v>
      </c>
      <c r="L36" s="123">
        <v>7.8636363636363633</v>
      </c>
      <c r="M36" s="123">
        <v>104.5</v>
      </c>
      <c r="N36" s="123"/>
      <c r="O36" s="123"/>
      <c r="P36" s="123"/>
      <c r="Q36" s="522">
        <v>23.509363295880149</v>
      </c>
      <c r="R36" s="126"/>
      <c r="S36" s="126"/>
      <c r="X36" s="145"/>
      <c r="Y36" s="145"/>
      <c r="Z36" s="145"/>
      <c r="AA36" s="145"/>
    </row>
    <row r="37" spans="1:27" ht="15.75" thickBot="1" x14ac:dyDescent="0.3">
      <c r="A37" s="514" t="s">
        <v>109</v>
      </c>
      <c r="B37" s="129">
        <v>39</v>
      </c>
      <c r="C37" s="129">
        <v>0</v>
      </c>
      <c r="D37" s="420">
        <v>39</v>
      </c>
      <c r="E37" s="505"/>
      <c r="F37" s="514" t="s">
        <v>151</v>
      </c>
      <c r="G37" s="129"/>
      <c r="H37" s="129"/>
      <c r="I37" s="129">
        <v>36</v>
      </c>
      <c r="J37" s="129">
        <v>22.09375</v>
      </c>
      <c r="K37" s="129">
        <v>12.095000000000001</v>
      </c>
      <c r="L37" s="129">
        <v>6.4871794871794872</v>
      </c>
      <c r="M37" s="129"/>
      <c r="N37" s="129"/>
      <c r="O37" s="129"/>
      <c r="P37" s="129"/>
      <c r="Q37" s="523">
        <v>12.555147058823529</v>
      </c>
      <c r="R37" s="126"/>
      <c r="S37" s="126"/>
      <c r="U37" s="128"/>
      <c r="V37" s="128"/>
      <c r="W37" s="128"/>
      <c r="X37" s="510"/>
      <c r="Y37" s="145"/>
      <c r="Z37" s="145"/>
      <c r="AA37" s="145"/>
    </row>
    <row r="38" spans="1:27" ht="16.5" thickTop="1" thickBot="1" x14ac:dyDescent="0.3">
      <c r="A38" s="515" t="s">
        <v>11</v>
      </c>
      <c r="B38" s="330">
        <v>36</v>
      </c>
      <c r="C38" s="330">
        <v>23</v>
      </c>
      <c r="D38" s="463">
        <v>34</v>
      </c>
      <c r="E38" s="505"/>
      <c r="F38" s="513" t="s">
        <v>152</v>
      </c>
      <c r="G38" s="123"/>
      <c r="H38" s="123"/>
      <c r="I38" s="123"/>
      <c r="J38" s="123"/>
      <c r="K38" s="123">
        <v>15.440677966101696</v>
      </c>
      <c r="L38" s="123">
        <v>7.3690476190476186</v>
      </c>
      <c r="M38" s="123"/>
      <c r="N38" s="123"/>
      <c r="O38" s="123"/>
      <c r="P38" s="123"/>
      <c r="Q38" s="522">
        <v>10.6993006993007</v>
      </c>
      <c r="R38" s="126"/>
      <c r="S38" s="126"/>
      <c r="X38" s="145"/>
      <c r="Y38" s="145"/>
      <c r="Z38" s="145"/>
      <c r="AA38" s="145"/>
    </row>
    <row r="39" spans="1:27" ht="15" customHeight="1" x14ac:dyDescent="0.25">
      <c r="A39" s="889" t="s">
        <v>468</v>
      </c>
      <c r="B39" s="889"/>
      <c r="C39" s="889"/>
      <c r="D39" s="889"/>
      <c r="E39" s="505"/>
      <c r="F39" s="514" t="s">
        <v>379</v>
      </c>
      <c r="G39" s="129"/>
      <c r="H39" s="129">
        <v>67.666666666666671</v>
      </c>
      <c r="I39" s="129">
        <v>42.458181818181821</v>
      </c>
      <c r="J39" s="129">
        <v>21.788732394366196</v>
      </c>
      <c r="K39" s="129">
        <v>13.402985074626866</v>
      </c>
      <c r="L39" s="129">
        <v>7.5</v>
      </c>
      <c r="M39" s="129">
        <v>100.75</v>
      </c>
      <c r="N39" s="129"/>
      <c r="O39" s="129"/>
      <c r="P39" s="129"/>
      <c r="Q39" s="523">
        <v>22.589928057553958</v>
      </c>
      <c r="R39" s="126"/>
      <c r="S39" s="126"/>
      <c r="X39" s="145"/>
      <c r="Y39" s="145"/>
      <c r="Z39" s="145"/>
      <c r="AA39" s="145"/>
    </row>
    <row r="40" spans="1:27" x14ac:dyDescent="0.25">
      <c r="A40" s="889"/>
      <c r="B40" s="889"/>
      <c r="C40" s="889"/>
      <c r="D40" s="889"/>
      <c r="E40" s="506"/>
      <c r="F40" s="513" t="s">
        <v>154</v>
      </c>
      <c r="G40" s="123"/>
      <c r="H40" s="123"/>
      <c r="I40" s="123">
        <v>37</v>
      </c>
      <c r="J40" s="123"/>
      <c r="K40" s="123">
        <v>24.4</v>
      </c>
      <c r="L40" s="123">
        <v>9.9191176470588243</v>
      </c>
      <c r="M40" s="123"/>
      <c r="N40" s="123"/>
      <c r="O40" s="123"/>
      <c r="P40" s="123">
        <v>7</v>
      </c>
      <c r="Q40" s="522">
        <v>10.777777777777779</v>
      </c>
      <c r="R40" s="126"/>
      <c r="S40" s="126"/>
      <c r="X40" s="145"/>
      <c r="Y40" s="145"/>
      <c r="Z40" s="145"/>
      <c r="AA40" s="145"/>
    </row>
    <row r="41" spans="1:27" x14ac:dyDescent="0.25">
      <c r="B41" s="126"/>
      <c r="C41" s="126"/>
      <c r="D41" s="126"/>
      <c r="E41" s="505"/>
      <c r="F41" s="514" t="s">
        <v>157</v>
      </c>
      <c r="G41" s="129"/>
      <c r="H41" s="129">
        <v>57.952380952380949</v>
      </c>
      <c r="I41" s="129">
        <v>17</v>
      </c>
      <c r="J41" s="129"/>
      <c r="K41" s="129"/>
      <c r="L41" s="129"/>
      <c r="M41" s="129">
        <v>161</v>
      </c>
      <c r="N41" s="129"/>
      <c r="O41" s="129"/>
      <c r="P41" s="129"/>
      <c r="Q41" s="523">
        <v>60.652173913043477</v>
      </c>
      <c r="R41" s="126"/>
      <c r="S41" s="126"/>
      <c r="X41" s="145"/>
      <c r="Y41" s="145"/>
      <c r="Z41" s="145"/>
      <c r="AA41" s="145"/>
    </row>
    <row r="42" spans="1:27" x14ac:dyDescent="0.25">
      <c r="B42" s="126"/>
      <c r="C42" s="126"/>
      <c r="D42" s="126"/>
      <c r="E42" s="126"/>
      <c r="F42" s="513" t="s">
        <v>137</v>
      </c>
      <c r="G42" s="123"/>
      <c r="H42" s="123"/>
      <c r="I42" s="123"/>
      <c r="J42" s="123"/>
      <c r="K42" s="123">
        <v>15.853146853146853</v>
      </c>
      <c r="L42" s="123">
        <v>9.53125</v>
      </c>
      <c r="M42" s="123">
        <v>54</v>
      </c>
      <c r="N42" s="123"/>
      <c r="O42" s="123"/>
      <c r="P42" s="123"/>
      <c r="Q42" s="522">
        <v>15.579439252336449</v>
      </c>
      <c r="R42" s="126"/>
      <c r="S42" s="126"/>
      <c r="X42" s="145"/>
      <c r="Y42" s="145"/>
      <c r="Z42" s="145"/>
      <c r="AA42" s="145"/>
    </row>
    <row r="43" spans="1:27" ht="15.75" thickBot="1" x14ac:dyDescent="0.3">
      <c r="B43" s="126"/>
      <c r="C43" s="126"/>
      <c r="D43" s="126"/>
      <c r="E43" s="504"/>
      <c r="F43" s="514" t="s">
        <v>109</v>
      </c>
      <c r="G43" s="129"/>
      <c r="H43" s="129">
        <v>106</v>
      </c>
      <c r="I43" s="129">
        <v>56.3125</v>
      </c>
      <c r="J43" s="129">
        <v>25.386243386243386</v>
      </c>
      <c r="K43" s="129">
        <v>16.41830065359477</v>
      </c>
      <c r="L43" s="129">
        <v>7.6808510638297873</v>
      </c>
      <c r="M43" s="129">
        <v>124.5</v>
      </c>
      <c r="N43" s="129"/>
      <c r="O43" s="527"/>
      <c r="P43" s="527">
        <v>10.25</v>
      </c>
      <c r="Q43" s="524">
        <v>20.776572668112799</v>
      </c>
      <c r="R43" s="126"/>
      <c r="S43" s="126"/>
      <c r="X43" s="145"/>
      <c r="Y43" s="145"/>
      <c r="Z43" s="145"/>
      <c r="AA43" s="145"/>
    </row>
    <row r="44" spans="1:27" ht="16.5" thickTop="1" thickBot="1" x14ac:dyDescent="0.3">
      <c r="B44" s="126"/>
      <c r="C44" s="126"/>
      <c r="D44" s="126"/>
      <c r="E44" s="505"/>
      <c r="F44" s="515" t="s">
        <v>11</v>
      </c>
      <c r="G44" s="330">
        <v>300.54545454545456</v>
      </c>
      <c r="H44" s="330">
        <v>145.15625</v>
      </c>
      <c r="I44" s="330">
        <v>67.448840381991815</v>
      </c>
      <c r="J44" s="330">
        <v>31.442767295597484</v>
      </c>
      <c r="K44" s="330">
        <v>15.836463223787167</v>
      </c>
      <c r="L44" s="330">
        <v>8.2650753768844218</v>
      </c>
      <c r="M44" s="330">
        <v>149.70967741935485</v>
      </c>
      <c r="N44" s="330">
        <v>297.33333333333331</v>
      </c>
      <c r="O44" s="525">
        <v>96.238095238095241</v>
      </c>
      <c r="P44" s="525">
        <v>33.833333333333336</v>
      </c>
      <c r="Q44" s="526">
        <v>33.529058945191316</v>
      </c>
      <c r="R44" s="126"/>
      <c r="S44" s="126"/>
      <c r="X44" s="145"/>
      <c r="Y44" s="145"/>
      <c r="Z44" s="145"/>
      <c r="AA44" s="145"/>
    </row>
    <row r="45" spans="1:27" x14ac:dyDescent="0.25">
      <c r="B45" s="126"/>
      <c r="C45" s="126"/>
      <c r="D45" s="126"/>
      <c r="E45" s="505"/>
      <c r="R45" s="126"/>
    </row>
    <row r="46" spans="1:27" x14ac:dyDescent="0.25">
      <c r="B46" s="126"/>
      <c r="C46" s="126"/>
      <c r="D46" s="126"/>
      <c r="E46" s="505"/>
      <c r="R46" s="126"/>
    </row>
    <row r="47" spans="1:27" x14ac:dyDescent="0.25">
      <c r="B47" s="126"/>
      <c r="C47" s="126"/>
      <c r="D47" s="126"/>
      <c r="E47" s="505"/>
      <c r="R47" s="126"/>
    </row>
    <row r="48" spans="1:27" x14ac:dyDescent="0.25">
      <c r="B48" s="126"/>
      <c r="C48" s="126"/>
      <c r="D48" s="126"/>
      <c r="E48" s="505"/>
      <c r="R48" s="126"/>
    </row>
    <row r="49" spans="2:18" x14ac:dyDescent="0.25">
      <c r="B49" s="126"/>
      <c r="C49" s="126"/>
      <c r="D49" s="126"/>
      <c r="E49" s="505"/>
      <c r="R49" s="126"/>
    </row>
    <row r="50" spans="2:18" x14ac:dyDescent="0.25">
      <c r="B50" s="126"/>
      <c r="C50" s="126"/>
      <c r="D50" s="126"/>
      <c r="E50" s="506"/>
      <c r="R50" s="126"/>
    </row>
    <row r="51" spans="2:18" x14ac:dyDescent="0.25">
      <c r="B51" s="126"/>
      <c r="C51" s="126"/>
      <c r="D51" s="126"/>
      <c r="E51" s="505"/>
      <c r="R51" s="126"/>
    </row>
    <row r="52" spans="2:18" x14ac:dyDescent="0.25">
      <c r="B52" s="126"/>
      <c r="C52" s="126"/>
      <c r="D52" s="126"/>
      <c r="E52" s="126"/>
      <c r="R52" s="126"/>
    </row>
  </sheetData>
  <mergeCells count="7">
    <mergeCell ref="S1:AA1"/>
    <mergeCell ref="A26:D26"/>
    <mergeCell ref="A39:D40"/>
    <mergeCell ref="A1:D1"/>
    <mergeCell ref="F1:Q1"/>
    <mergeCell ref="F24:Q24"/>
    <mergeCell ref="A15:D1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Overview_AvgPopbyLocation</vt:lpstr>
      <vt:lpstr>Overview_On-Grounds_FY2004_2015</vt:lpstr>
      <vt:lpstr>Overview_OperCap_FY2004-2015</vt:lpstr>
      <vt:lpstr>Overview_EmployeeData</vt:lpstr>
      <vt:lpstr>Admissions_Type</vt:lpstr>
      <vt:lpstr>Admissions_Crime_Sentence</vt:lpstr>
      <vt:lpstr>Admissions_Needs_Risk</vt:lpstr>
      <vt:lpstr>Releases Summary</vt:lpstr>
      <vt:lpstr>Releases_NewCommits Only</vt:lpstr>
      <vt:lpstr>Releases_All_Admit Types</vt:lpstr>
      <vt:lpstr>Release Type_Profile</vt:lpstr>
      <vt:lpstr>Inmates_Demos</vt:lpstr>
      <vt:lpstr>Inmates_AdmType and FelClass</vt:lpstr>
      <vt:lpstr>Inmates_County</vt:lpstr>
      <vt:lpstr>Inmates_June 30_Crimes</vt:lpstr>
      <vt:lpstr>Inmates_SentLengths</vt:lpstr>
      <vt:lpstr>Inmates_Needs_Risk</vt:lpstr>
      <vt:lpstr>Inmates_DepartmentalEscapes</vt:lpstr>
      <vt:lpstr>Parole</vt:lpstr>
      <vt:lpstr>Recidivism</vt:lpstr>
    </vt:vector>
  </TitlesOfParts>
  <Company>CDOC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L Barr</dc:creator>
  <cp:lastModifiedBy>Lindsay J Compton</cp:lastModifiedBy>
  <dcterms:created xsi:type="dcterms:W3CDTF">2014-03-11T19:06:02Z</dcterms:created>
  <dcterms:modified xsi:type="dcterms:W3CDTF">2017-01-26T20:58:07Z</dcterms:modified>
</cp:coreProperties>
</file>